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yoshi\Dropbox\B3Bee\Layouts\in62_CanaisAtendimento\"/>
    </mc:Choice>
  </mc:AlternateContent>
  <xr:revisionPtr revIDLastSave="0" documentId="13_ncr:1_{F06D8D96-C443-4E70-AD4E-4CE1D67B1883}" xr6:coauthVersionLast="47" xr6:coauthVersionMax="47" xr10:uidLastSave="{00000000-0000-0000-0000-000000000000}"/>
  <bookViews>
    <workbookView xWindow="-120" yWindow="-120" windowWidth="29040" windowHeight="15840" activeTab="1" xr2:uid="{B7DACB1E-4870-42AF-8D4B-DD1767D058D9}"/>
  </bookViews>
  <sheets>
    <sheet name="Cabeçalho" sheetId="2" r:id="rId1"/>
    <sheet name="SoMatriz" sheetId="1" r:id="rId2"/>
    <sheet name="Dominio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E11" i="1"/>
  <c r="E14" i="1"/>
  <c r="D12" i="1"/>
  <c r="C22" i="1"/>
  <c r="C23" i="1"/>
  <c r="E3" i="1"/>
  <c r="D7" i="1"/>
  <c r="F127" i="1"/>
  <c r="F126" i="1"/>
  <c r="F125" i="1"/>
  <c r="F124" i="1"/>
  <c r="F121" i="1"/>
  <c r="F120" i="1"/>
  <c r="F119" i="1"/>
  <c r="F118" i="1"/>
  <c r="F117" i="1"/>
  <c r="F116" i="1"/>
  <c r="F115" i="1"/>
  <c r="F114" i="1"/>
  <c r="F113" i="1"/>
  <c r="F112" i="1"/>
  <c r="F111" i="1"/>
  <c r="F110" i="1"/>
  <c r="F109" i="1"/>
  <c r="F108" i="1"/>
  <c r="F107" i="1"/>
  <c r="F105" i="1"/>
  <c r="F104" i="1"/>
  <c r="F103" i="1"/>
  <c r="F102" i="1"/>
  <c r="F100" i="1"/>
  <c r="F99" i="1"/>
  <c r="F98" i="1"/>
  <c r="F97"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4" i="1"/>
  <c r="F42" i="1"/>
  <c r="F41" i="1"/>
  <c r="F40" i="1"/>
  <c r="F39" i="1"/>
  <c r="F38" i="1"/>
  <c r="F37" i="1"/>
  <c r="F36" i="1"/>
  <c r="F35" i="1"/>
  <c r="F34" i="1"/>
  <c r="F33" i="1"/>
  <c r="F32" i="1"/>
  <c r="F31" i="1"/>
  <c r="F30" i="1"/>
  <c r="F29" i="1"/>
  <c r="F28" i="1"/>
  <c r="F27" i="1"/>
  <c r="F26" i="1"/>
  <c r="F24" i="1"/>
  <c r="F21" i="1"/>
  <c r="F20" i="1"/>
  <c r="F19" i="1"/>
  <c r="F18" i="1"/>
  <c r="F16" i="1"/>
  <c r="F15" i="1"/>
  <c r="F14" i="1"/>
  <c r="F6" i="1"/>
  <c r="F5" i="1"/>
  <c r="F3" i="1"/>
  <c r="C125" i="1"/>
  <c r="D125" i="1" s="1"/>
  <c r="E125" i="1" s="1"/>
  <c r="C124" i="1"/>
  <c r="C123" i="1"/>
  <c r="D123" i="1" s="1"/>
  <c r="E123" i="1" s="1"/>
  <c r="C122" i="1"/>
  <c r="D122" i="1" s="1"/>
  <c r="E122" i="1" s="1"/>
  <c r="C118" i="1"/>
  <c r="D118" i="1" s="1"/>
  <c r="E118" i="1" s="1"/>
  <c r="C117" i="1"/>
  <c r="D117" i="1" s="1"/>
  <c r="E117" i="1" s="1"/>
  <c r="C116" i="1"/>
  <c r="D116" i="1" s="1"/>
  <c r="E116" i="1" s="1"/>
  <c r="C115" i="1"/>
  <c r="D115" i="1" s="1"/>
  <c r="E115" i="1" s="1"/>
  <c r="C114" i="1"/>
  <c r="D114" i="1" s="1"/>
  <c r="E114" i="1" s="1"/>
  <c r="C109" i="1"/>
  <c r="D109" i="1" s="1"/>
  <c r="E109" i="1" s="1"/>
  <c r="C106" i="1"/>
  <c r="D106" i="1" s="1"/>
  <c r="C105" i="1"/>
  <c r="D105" i="1" s="1"/>
  <c r="E105" i="1" s="1"/>
  <c r="C104" i="1"/>
  <c r="D104" i="1" s="1"/>
  <c r="E104" i="1" s="1"/>
  <c r="C101" i="1"/>
  <c r="D101" i="1" s="1"/>
  <c r="E101" i="1" s="1"/>
  <c r="C100" i="1"/>
  <c r="D100" i="1" s="1"/>
  <c r="E100" i="1" s="1"/>
  <c r="C99" i="1"/>
  <c r="D99" i="1" s="1"/>
  <c r="E99" i="1" s="1"/>
  <c r="C96" i="1"/>
  <c r="D96" i="1" s="1"/>
  <c r="E96" i="1" s="1"/>
  <c r="C95" i="1"/>
  <c r="D95" i="1" s="1"/>
  <c r="E95" i="1" s="1"/>
  <c r="C94" i="1"/>
  <c r="D94" i="1" s="1"/>
  <c r="E94" i="1" s="1"/>
  <c r="C88" i="1"/>
  <c r="D88" i="1" s="1"/>
  <c r="E88" i="1" s="1"/>
  <c r="C87" i="1"/>
  <c r="D87" i="1" s="1"/>
  <c r="E87" i="1" s="1"/>
  <c r="C86" i="1"/>
  <c r="D86" i="1" s="1"/>
  <c r="E86" i="1" s="1"/>
  <c r="C85" i="1"/>
  <c r="D85" i="1" s="1"/>
  <c r="E85" i="1" s="1"/>
  <c r="C82" i="1"/>
  <c r="D82" i="1" s="1"/>
  <c r="E82" i="1" s="1"/>
  <c r="C81" i="1"/>
  <c r="D81" i="1" s="1"/>
  <c r="E81" i="1" s="1"/>
  <c r="C80" i="1"/>
  <c r="D80" i="1" s="1"/>
  <c r="E80" i="1" s="1"/>
  <c r="C79" i="1"/>
  <c r="C74" i="1"/>
  <c r="C73" i="1"/>
  <c r="C70" i="1"/>
  <c r="C69" i="1"/>
  <c r="C68" i="1"/>
  <c r="C65" i="1"/>
  <c r="C64" i="1"/>
  <c r="C63" i="1"/>
  <c r="C60" i="1"/>
  <c r="C59" i="1"/>
  <c r="C58" i="1"/>
  <c r="C55" i="1"/>
  <c r="C54" i="1"/>
  <c r="C53" i="1"/>
  <c r="C50" i="1"/>
  <c r="C49" i="1"/>
  <c r="C48" i="1"/>
  <c r="C40" i="1"/>
  <c r="C39" i="1"/>
  <c r="C36" i="1"/>
  <c r="C35" i="1"/>
  <c r="C34" i="1"/>
  <c r="C33" i="1"/>
  <c r="C32" i="1"/>
  <c r="C31" i="1"/>
  <c r="C30" i="1"/>
  <c r="C29" i="1"/>
  <c r="C28" i="1"/>
  <c r="C27" i="1"/>
  <c r="C21" i="1"/>
  <c r="C20" i="1"/>
  <c r="D124" i="1"/>
  <c r="E124" i="1" s="1"/>
  <c r="C19" i="1"/>
  <c r="C18" i="1"/>
  <c r="C17" i="1"/>
  <c r="C13" i="1"/>
  <c r="C12" i="1"/>
  <c r="C11" i="1"/>
  <c r="C10" i="1"/>
  <c r="C9" i="1"/>
  <c r="D127" i="1"/>
  <c r="E127" i="1" s="1"/>
  <c r="D126" i="1"/>
  <c r="E126" i="1" s="1"/>
  <c r="D121" i="1"/>
  <c r="E121" i="1" s="1"/>
  <c r="D120" i="1"/>
  <c r="E120" i="1" s="1"/>
  <c r="D119" i="1"/>
  <c r="E119" i="1" s="1"/>
  <c r="D113" i="1"/>
  <c r="E113" i="1" s="1"/>
  <c r="D112" i="1"/>
  <c r="E112" i="1" s="1"/>
  <c r="D111" i="1"/>
  <c r="E111" i="1" s="1"/>
  <c r="D110" i="1"/>
  <c r="E110" i="1" s="1"/>
  <c r="D108" i="1"/>
  <c r="E108" i="1" s="1"/>
  <c r="D107" i="1"/>
  <c r="E107" i="1" s="1"/>
  <c r="D103" i="1"/>
  <c r="E103" i="1" s="1"/>
  <c r="D102" i="1"/>
  <c r="E102" i="1" s="1"/>
  <c r="D98" i="1"/>
  <c r="E98" i="1" s="1"/>
  <c r="D97" i="1"/>
  <c r="E97" i="1" s="1"/>
  <c r="D93" i="1"/>
  <c r="E93" i="1" s="1"/>
  <c r="D92" i="1"/>
  <c r="E92" i="1" s="1"/>
  <c r="D91" i="1"/>
  <c r="E91" i="1" s="1"/>
  <c r="D90" i="1"/>
  <c r="E90" i="1" s="1"/>
  <c r="E89" i="1"/>
  <c r="D89" i="1"/>
  <c r="D84" i="1"/>
  <c r="E84" i="1" s="1"/>
  <c r="D83" i="1"/>
  <c r="E83" i="1" s="1"/>
  <c r="F123" i="1" l="1"/>
  <c r="F122" i="1"/>
  <c r="E106" i="1"/>
  <c r="F106" i="1"/>
  <c r="F101" i="1"/>
  <c r="F96" i="1"/>
  <c r="D3" i="1"/>
  <c r="L1" i="2"/>
  <c r="D79" i="1" l="1"/>
  <c r="E79" i="1" s="1"/>
  <c r="D78" i="1"/>
  <c r="E78" i="1" s="1"/>
  <c r="D77" i="1"/>
  <c r="E77" i="1" s="1"/>
  <c r="D76" i="1"/>
  <c r="E76" i="1" s="1"/>
  <c r="D73" i="1"/>
  <c r="E73" i="1" s="1"/>
  <c r="D72" i="1"/>
  <c r="E72" i="1" s="1"/>
  <c r="D71" i="1"/>
  <c r="E71" i="1" s="1"/>
  <c r="D70" i="1"/>
  <c r="E70" i="1" s="1"/>
  <c r="D65" i="1"/>
  <c r="E65" i="1" s="1"/>
  <c r="D34" i="1"/>
  <c r="E34" i="1" s="1"/>
  <c r="D33" i="1"/>
  <c r="E33" i="1" s="1"/>
  <c r="D31" i="1"/>
  <c r="E31" i="1" s="1"/>
  <c r="D30" i="1"/>
  <c r="E30" i="1" s="1"/>
  <c r="D29" i="1"/>
  <c r="E29" i="1" s="1"/>
  <c r="D28" i="1"/>
  <c r="E28" i="1" s="1"/>
  <c r="D27" i="1"/>
  <c r="E27" i="1" s="1"/>
  <c r="D26" i="1"/>
  <c r="E26" i="1" s="1"/>
  <c r="D25" i="1"/>
  <c r="E25" i="1" s="1"/>
  <c r="D24" i="1"/>
  <c r="E24" i="1" s="1"/>
  <c r="D23" i="1"/>
  <c r="D20" i="1"/>
  <c r="E20" i="1" s="1"/>
  <c r="D19" i="1"/>
  <c r="E19" i="1" s="1"/>
  <c r="D18" i="1"/>
  <c r="E18" i="1" s="1"/>
  <c r="D16" i="1"/>
  <c r="E16" i="1" s="1"/>
  <c r="D15" i="1"/>
  <c r="E15" i="1" s="1"/>
  <c r="D75" i="1"/>
  <c r="E75" i="1" s="1"/>
  <c r="D74" i="1"/>
  <c r="E74" i="1" s="1"/>
  <c r="D69" i="1"/>
  <c r="E69" i="1" s="1"/>
  <c r="D68" i="1"/>
  <c r="E68" i="1" s="1"/>
  <c r="D67" i="1"/>
  <c r="E67" i="1" s="1"/>
  <c r="D66" i="1"/>
  <c r="E66" i="1" s="1"/>
  <c r="D64" i="1"/>
  <c r="E64" i="1" s="1"/>
  <c r="D63" i="1"/>
  <c r="E63" i="1" s="1"/>
  <c r="D59" i="1"/>
  <c r="E59" i="1" s="1"/>
  <c r="D58" i="1"/>
  <c r="E58" i="1" s="1"/>
  <c r="D54" i="1"/>
  <c r="E54" i="1" s="1"/>
  <c r="D53" i="1"/>
  <c r="E53" i="1" s="1"/>
  <c r="D49" i="1"/>
  <c r="E49" i="1" s="1"/>
  <c r="D48" i="1"/>
  <c r="E48" i="1" s="1"/>
  <c r="D44" i="1"/>
  <c r="E44" i="1" s="1"/>
  <c r="D43" i="1"/>
  <c r="E43" i="1" s="1"/>
  <c r="D39" i="1"/>
  <c r="E39" i="1" s="1"/>
  <c r="D38" i="1"/>
  <c r="E38" i="1" s="1"/>
  <c r="D37" i="1"/>
  <c r="E37" i="1" s="1"/>
  <c r="D36" i="1"/>
  <c r="E36" i="1" s="1"/>
  <c r="D35" i="1"/>
  <c r="E35" i="1" s="1"/>
  <c r="D32" i="1"/>
  <c r="E32" i="1" s="1"/>
  <c r="D22" i="1"/>
  <c r="D21" i="1"/>
  <c r="E21" i="1" s="1"/>
  <c r="D14" i="1"/>
  <c r="D62" i="1"/>
  <c r="E62" i="1" s="1"/>
  <c r="D61" i="1"/>
  <c r="E61" i="1" s="1"/>
  <c r="D60" i="1"/>
  <c r="E60" i="1" s="1"/>
  <c r="D57" i="1"/>
  <c r="E57" i="1" s="1"/>
  <c r="D56" i="1"/>
  <c r="E56" i="1" s="1"/>
  <c r="D55" i="1"/>
  <c r="E55" i="1" s="1"/>
  <c r="D52" i="1"/>
  <c r="E52" i="1" s="1"/>
  <c r="D51" i="1"/>
  <c r="E51" i="1" s="1"/>
  <c r="D50" i="1"/>
  <c r="E50" i="1" s="1"/>
  <c r="D47" i="1"/>
  <c r="E47" i="1" s="1"/>
  <c r="D46" i="1"/>
  <c r="E46" i="1" s="1"/>
  <c r="D45" i="1"/>
  <c r="E45" i="1" s="1"/>
  <c r="D42" i="1"/>
  <c r="E42" i="1" s="1"/>
  <c r="D41" i="1"/>
  <c r="E41" i="1" s="1"/>
  <c r="D40" i="1"/>
  <c r="E40" i="1" s="1"/>
  <c r="D17" i="1"/>
  <c r="D10" i="1"/>
  <c r="D13" i="1"/>
  <c r="D8" i="1"/>
  <c r="E8" i="1" s="1"/>
  <c r="E7" i="1"/>
  <c r="D5" i="1"/>
  <c r="E5" i="1" s="1"/>
  <c r="D4" i="1"/>
  <c r="E4" i="1" s="1"/>
  <c r="D11" i="1"/>
  <c r="D9" i="1"/>
  <c r="D6" i="1"/>
  <c r="E6" i="1" s="1"/>
  <c r="E23" i="1" l="1"/>
  <c r="F23" i="1"/>
  <c r="E22" i="1"/>
  <c r="F22" i="1"/>
  <c r="E17" i="1"/>
  <c r="F17" i="1"/>
  <c r="E13" i="1"/>
  <c r="F13" i="1"/>
  <c r="E12" i="1"/>
  <c r="F12" i="1"/>
  <c r="F11" i="1"/>
  <c r="E10" i="1"/>
  <c r="F10" i="1"/>
  <c r="E9" i="1"/>
  <c r="F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Yoshio Hada</author>
    <author>b3bee</author>
  </authors>
  <commentList>
    <comment ref="A4" authorId="0" shapeId="0" xr:uid="{28A0F774-509A-41A2-BDF5-A57664A31565}">
      <text>
        <r>
          <rPr>
            <b/>
            <sz val="9"/>
            <color indexed="81"/>
            <rFont val="Segoe UI"/>
            <family val="2"/>
          </rPr>
          <t>Yoshio Hada:</t>
        </r>
        <r>
          <rPr>
            <sz val="9"/>
            <color indexed="81"/>
            <rFont val="Segoe UI"/>
            <family val="2"/>
          </rPr>
          <t xml:space="preserve">
Identificador da empresa. Deve estar previamente cadastrad
o no sistema.</t>
        </r>
      </text>
    </comment>
    <comment ref="B4" authorId="0" shapeId="0" xr:uid="{0B5DD4A5-2CC1-4B82-AFC5-F7392C16023F}">
      <text>
        <r>
          <rPr>
            <b/>
            <sz val="9"/>
            <color indexed="81"/>
            <rFont val="Segoe UI"/>
            <family val="2"/>
          </rPr>
          <t>Yoshio Hada:</t>
        </r>
        <r>
          <rPr>
            <sz val="9"/>
            <color indexed="81"/>
            <rFont val="Segoe UI"/>
            <family val="2"/>
          </rPr>
          <t xml:space="preserve">
Data da geração - apenas documentacional
</t>
        </r>
      </text>
    </comment>
    <comment ref="M4" authorId="1" shapeId="0" xr:uid="{1EBE5DE3-EADD-40CB-9E60-4004FA937226}">
      <text>
        <r>
          <rPr>
            <b/>
            <sz val="9"/>
            <color indexed="81"/>
            <rFont val="Segoe UI"/>
            <family val="2"/>
          </rPr>
          <t>b3bee:</t>
        </r>
        <r>
          <rPr>
            <sz val="9"/>
            <color indexed="81"/>
            <rFont val="Segoe UI"/>
            <family val="2"/>
          </rPr>
          <t xml:space="preserve">
Apenas para DMPL anual</t>
        </r>
      </text>
    </comment>
    <comment ref="A5" authorId="0" shapeId="0" xr:uid="{5C1995F8-F394-49CC-BA71-2530B7E805E6}">
      <text>
        <r>
          <rPr>
            <b/>
            <sz val="9"/>
            <color indexed="81"/>
            <rFont val="Segoe UI"/>
            <family val="2"/>
          </rPr>
          <t>Yoshio Hada:</t>
        </r>
        <r>
          <rPr>
            <sz val="9"/>
            <color indexed="81"/>
            <rFont val="Segoe UI"/>
            <family val="2"/>
          </rPr>
          <t xml:space="preserve">
Nome fantasia da empresa. 
Apenas efeito documentacional para sua utilização.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Yoshio Hada</author>
  </authors>
  <commentList>
    <comment ref="F2" authorId="0" shapeId="0" xr:uid="{1AC778FE-9120-475C-9A18-40E42F2C1004}">
      <text>
        <r>
          <rPr>
            <b/>
            <sz val="9"/>
            <color indexed="81"/>
            <rFont val="Segoe UI"/>
            <family val="2"/>
          </rPr>
          <t>Yoshio Hada:</t>
        </r>
        <r>
          <rPr>
            <sz val="9"/>
            <color indexed="81"/>
            <rFont val="Segoe UI"/>
            <family val="2"/>
          </rPr>
          <t xml:space="preserve">
Acusará PREENCHER no caso da coluna B continuar com o próprio exemplo do BC, base para comparação.
</t>
        </r>
      </text>
    </comment>
    <comment ref="B9" authorId="0" shapeId="0" xr:uid="{7D2A78BF-73BA-4F45-B72E-E7E97797797F}">
      <text>
        <r>
          <rPr>
            <b/>
            <sz val="9"/>
            <color indexed="81"/>
            <rFont val="Segoe UI"/>
            <family val="2"/>
          </rPr>
          <t>Yoshio Hada:</t>
        </r>
        <r>
          <rPr>
            <sz val="9"/>
            <color indexed="81"/>
            <rFont val="Segoe UI"/>
            <family val="2"/>
          </rPr>
          <t xml:space="preserve">
Nome da instituição financeira.
Até 80 caracteres.</t>
        </r>
      </text>
    </comment>
    <comment ref="B10" authorId="0" shapeId="0" xr:uid="{1C91F183-7134-44E8-AD61-E4810CB52EF0}">
      <text>
        <r>
          <rPr>
            <b/>
            <sz val="9"/>
            <color indexed="81"/>
            <rFont val="Segoe UI"/>
            <family val="2"/>
          </rPr>
          <t>Yoshio Hada:</t>
        </r>
        <r>
          <rPr>
            <sz val="9"/>
            <color indexed="81"/>
            <rFont val="Segoe UI"/>
            <family val="2"/>
          </rPr>
          <t xml:space="preserve">
Número completo do CNPJ da instituição responsável pela dependência - o CNPJ corresponde ao número de inscrição no Cadastro de Pessoa Jurídica.
Deve-se ter apenas os números do CNPJ, sem máscara.
Exatamente 8 dígitos do CNPJ base.
</t>
        </r>
      </text>
    </comment>
    <comment ref="B11" authorId="0" shapeId="0" xr:uid="{8D60E40A-2FD5-475B-9F49-71990187DAEE}">
      <text>
        <r>
          <rPr>
            <b/>
            <sz val="9"/>
            <color indexed="81"/>
            <rFont val="Segoe UI"/>
            <family val="2"/>
          </rPr>
          <t>Yoshio Hada:</t>
        </r>
        <r>
          <rPr>
            <sz val="9"/>
            <color indexed="81"/>
            <rFont val="Segoe UI"/>
            <family val="2"/>
          </rPr>
          <t xml:space="preserve">
URL opcional que retorna uma lista complementar de empresas que compartilham as mesmas dependências, produtos e serviços. p.ex. 'https://example.com/mobile-banking/companiesList'. A url deve retornar um arquivo json simples contendo um array de nomes de empresa e cnpjs, p.ex.[{'companyName':'Cooperativa xyz', 'cnpjNumber': '12345678000199'},{'companyName':'Cooperativa zzz', 'cnpjNumber': '87654321000199'}]
Até 1024 caracteres.</t>
        </r>
      </text>
    </comment>
    <comment ref="B12" authorId="0" shapeId="0" xr:uid="{A4392127-8F27-4533-98E8-2FAE00B7EE7B}">
      <text>
        <r>
          <rPr>
            <b/>
            <sz val="9"/>
            <color indexed="81"/>
            <rFont val="Segoe UI"/>
            <family val="2"/>
          </rPr>
          <t>Yoshio Hada:</t>
        </r>
        <r>
          <rPr>
            <sz val="9"/>
            <color indexed="81"/>
            <rFont val="Segoe UI"/>
            <family val="2"/>
          </rPr>
          <t xml:space="preserve">
Código de compensação da instituição financeira.
3 dígitos.</t>
        </r>
      </text>
    </comment>
    <comment ref="B13" authorId="0" shapeId="0" xr:uid="{81926587-6932-4827-913B-3308FC7DB2A6}">
      <text>
        <r>
          <rPr>
            <b/>
            <sz val="9"/>
            <color indexed="81"/>
            <rFont val="Segoe UI"/>
            <family val="2"/>
          </rPr>
          <t>Yoshio Hada:</t>
        </r>
        <r>
          <rPr>
            <sz val="9"/>
            <color indexed="81"/>
            <rFont val="Segoe UI"/>
            <family val="2"/>
          </rPr>
          <t xml:space="preserve">
Nome da marca, da confederação de cooperativas, do conglomerado financeiro reportado pela instituição financeira ou da instituição individual.
Até 80 caracteres.</t>
        </r>
      </text>
    </comment>
    <comment ref="B17" authorId="0" shapeId="0" xr:uid="{7706B834-660B-4427-95AD-91CC6487BD19}">
      <text>
        <r>
          <rPr>
            <b/>
            <sz val="9"/>
            <color indexed="81"/>
            <rFont val="Segoe UI"/>
            <family val="2"/>
          </rPr>
          <t>Yoshio Hada:</t>
        </r>
        <r>
          <rPr>
            <sz val="9"/>
            <color indexed="81"/>
            <rFont val="Segoe UI"/>
            <family val="2"/>
          </rPr>
          <t xml:space="preserve">
Tipo da dependência, segundo a regulamentação do Bacen,  na Resolução Nº 4072, de 26 de abril de 2012: Dependência de instituições financeiras e demais instituições, autorizadas a funcionar pelo Banco Central do Brasil, destinada à prática das atividades para as quais a instituição esteja regularmente habilitada.
`AGENCIA`: Agência é a dependência destinada ao atendimento aos clientes e ao público em geral no exercício de atividades da instituição, não podendo ser móvel ou transitória; `POSTO_ATENDIMENTO`: Posto de Atendimento é a dependência subordinada a agência ou à sede da instituição financeira, destinada ao atendimento ao público no exercício de uma ou mais de suas atividades, podendo ser fixo ou móvel. Segundo Art.15 da Resolução 4.072/2012, os Postos de Atendimento Bancário (PAB), Postos Avançados de Atendimento (PAA), Postos de Atendimento Transitórios (PAT), Postos de Compra de Ouro (PCO), Postos de Atendimento Cooperativo (PAC), Postos de Atendimento de Microcrédito (PAM), Postos Bancários de Arrecadação e Pagamento (PAP) e os Postos de Câmbio atualmente em funcionamento serão considerados PA.
`POSTO_ATENDIMENTO_ELETRONICO`: Posto de Atendimento Eletrônico é a dependência constituída por um ou mais terminais de autoatendimento, subordinada a agência ou à sede da instituição, destinada à prestação de serviços por meio eletrônico, podendo ser fixo ou móvel, permanente ou transitório
`UNIDADE_ADMINISTRATIVA_DESMEMBRADA `: Unidade Administrativa Desmembrada (UAD) segundo a Resolução 4072 , BCB, 2012, no Art. 8º \"... é dependência destinada à execução de atividades administrativas da instituição, vedado o atendimento ao público\</t>
        </r>
      </text>
    </comment>
    <comment ref="B18" authorId="0" shapeId="0" xr:uid="{11E05588-8220-4722-A66F-63E0A9876A90}">
      <text>
        <r>
          <rPr>
            <b/>
            <sz val="9"/>
            <color indexed="81"/>
            <rFont val="Segoe UI"/>
            <charset val="1"/>
          </rPr>
          <t>Yoshio Hada:</t>
        </r>
        <r>
          <rPr>
            <sz val="9"/>
            <color indexed="81"/>
            <rFont val="Segoe UI"/>
            <charset val="1"/>
          </rPr>
          <t xml:space="preserve">
Número completo do CNPJ da instituição.
Deve-se ter apenas os números do CNPJ, sem máscara.
Até 14 caracteres.</t>
        </r>
      </text>
    </comment>
    <comment ref="B19" authorId="0" shapeId="0" xr:uid="{9797B81F-5ED0-4D0E-A373-010D5CA34E8B}">
      <text>
        <r>
          <rPr>
            <b/>
            <sz val="9"/>
            <color indexed="81"/>
            <rFont val="Segoe UI"/>
            <family val="2"/>
          </rPr>
          <t>Yoshio Hada:</t>
        </r>
        <r>
          <rPr>
            <sz val="9"/>
            <color indexed="81"/>
            <rFont val="Segoe UI"/>
            <family val="2"/>
          </rPr>
          <t xml:space="preserve">
Código identificador da dependência.
Até 4 caracteres.</t>
        </r>
      </text>
    </comment>
    <comment ref="B20" authorId="0" shapeId="0" xr:uid="{3A2B79AE-C9DC-4F5F-8F96-DEE8C116F5BE}">
      <text>
        <r>
          <rPr>
            <b/>
            <sz val="9"/>
            <color indexed="81"/>
            <rFont val="Segoe UI"/>
            <family val="2"/>
          </rPr>
          <t>Yoshio Hada:</t>
        </r>
        <r>
          <rPr>
            <sz val="9"/>
            <color indexed="81"/>
            <rFont val="Segoe UI"/>
            <family val="2"/>
          </rPr>
          <t xml:space="preserve">
Dígito verificador do código da dependência.
1 dígito.</t>
        </r>
      </text>
    </comment>
    <comment ref="B21" authorId="0" shapeId="0" xr:uid="{47DAC339-F3BB-4125-A415-DE921DB626B2}">
      <text>
        <r>
          <rPr>
            <b/>
            <sz val="9"/>
            <color indexed="81"/>
            <rFont val="Segoe UI"/>
            <family val="2"/>
          </rPr>
          <t>Yoshio Hada:</t>
        </r>
        <r>
          <rPr>
            <sz val="9"/>
            <color indexed="81"/>
            <rFont val="Segoe UI"/>
            <family val="2"/>
          </rPr>
          <t xml:space="preserve">
Nome da dependência.
Até 100 caracteres.</t>
        </r>
      </text>
    </comment>
    <comment ref="B22" authorId="0" shapeId="0" xr:uid="{476A44E5-55E1-47AE-8592-FA41D8F35228}">
      <text>
        <r>
          <rPr>
            <b/>
            <sz val="9"/>
            <color indexed="81"/>
            <rFont val="Segoe UI"/>
            <family val="2"/>
          </rPr>
          <t>Yoshio Hada:</t>
        </r>
        <r>
          <rPr>
            <sz val="9"/>
            <color indexed="81"/>
            <rFont val="Segoe UI"/>
            <family val="2"/>
          </rPr>
          <t xml:space="preserve">
Data de abertura da dependência (uma string com data conforme especificação RFC-3339. p.ex. 2014-03-19).
Até 10 caracteres.
</t>
        </r>
      </text>
    </comment>
    <comment ref="B23" authorId="0" shapeId="0" xr:uid="{EABA58F4-14A2-4C98-B379-B3B06C2E6317}">
      <text>
        <r>
          <rPr>
            <b/>
            <sz val="9"/>
            <color indexed="81"/>
            <rFont val="Segoe UI"/>
            <family val="2"/>
          </rPr>
          <t>Yoshio Hada:</t>
        </r>
        <r>
          <rPr>
            <sz val="9"/>
            <color indexed="81"/>
            <rFont val="Segoe UI"/>
            <family val="2"/>
          </rPr>
          <t xml:space="preserve">
Data de fechamento da dependência (uma string com data conforme especificação RFC-3339. p.ex. 2014-03-19).
Dependências excluídas devem ser listadas durante o período de 1 ano após a data de sua exclusão.
Até 10 caracteres.
</t>
        </r>
      </text>
    </comment>
    <comment ref="B27" authorId="0" shapeId="0" xr:uid="{CC42A7A3-B610-458F-9DCD-64B3C960DB0D}">
      <text>
        <r>
          <rPr>
            <b/>
            <sz val="9"/>
            <color indexed="81"/>
            <rFont val="Segoe UI"/>
            <family val="2"/>
          </rPr>
          <t>Yoshio Hada:</t>
        </r>
        <r>
          <rPr>
            <sz val="9"/>
            <color indexed="81"/>
            <rFont val="Segoe UI"/>
            <family val="2"/>
          </rPr>
          <t xml:space="preserve">
Deverá trazer toda a informação referente ao endereço da dependência informada: Tipo de logradouro + Nome do logradouro, como, p.ex.: 'Av Naburo Ykesaki'.
Até 150 caracteres.
</t>
        </r>
      </text>
    </comment>
    <comment ref="B28" authorId="0" shapeId="0" xr:uid="{739ED829-BC58-40AE-94D9-E36E3F52D885}">
      <text>
        <r>
          <rPr>
            <b/>
            <sz val="9"/>
            <color indexed="81"/>
            <rFont val="Segoe UI"/>
            <family val="2"/>
          </rPr>
          <t>Yoshio Hada:</t>
        </r>
        <r>
          <rPr>
            <sz val="9"/>
            <color indexed="81"/>
            <rFont val="Segoe UI"/>
            <family val="2"/>
          </rPr>
          <t xml:space="preserve">
Número correspondente ao endereço. Campo opcional do tipo alfanumérico, caso não exista utilizar S/N.
Até 10 caracteres.</t>
        </r>
      </text>
    </comment>
    <comment ref="B29" authorId="0" shapeId="0" xr:uid="{EB6C87C2-7CBF-47C3-AADD-59714D704BA9}">
      <text>
        <r>
          <rPr>
            <b/>
            <sz val="9"/>
            <color indexed="81"/>
            <rFont val="Segoe UI"/>
            <family val="2"/>
          </rPr>
          <t>Yoshio Hada:</t>
        </r>
        <r>
          <rPr>
            <sz val="9"/>
            <color indexed="81"/>
            <rFont val="Segoe UI"/>
            <family val="2"/>
          </rPr>
          <t xml:space="preserve">
Alguns logradouros ainda necessitam ser especificados por meio de complemento.
Até 30 caracteres.</t>
        </r>
      </text>
    </comment>
    <comment ref="B30" authorId="0" shapeId="0" xr:uid="{1AD1405C-8AC3-4148-BB21-2522FAD12D36}">
      <text>
        <r>
          <rPr>
            <b/>
            <sz val="9"/>
            <color indexed="81"/>
            <rFont val="Segoe UI"/>
            <family val="2"/>
          </rPr>
          <t>Yoshio Hada:</t>
        </r>
        <r>
          <rPr>
            <sz val="9"/>
            <color indexed="81"/>
            <rFont val="Segoe UI"/>
            <family val="2"/>
          </rPr>
          <t xml:space="preserve">
Bairro é uma comunidade ou região localizada em uma cidade ou município de acordo com as suas subdivisões geográficas. p.ex: 'Paraíso'.
Até 50 caracteres.</t>
        </r>
      </text>
    </comment>
    <comment ref="B31" authorId="0" shapeId="0" xr:uid="{25C40F64-959C-4E80-9FF6-D614C203D912}">
      <text>
        <r>
          <rPr>
            <b/>
            <sz val="9"/>
            <color indexed="81"/>
            <rFont val="Segoe UI"/>
            <family val="2"/>
          </rPr>
          <t>Yoshio Hada:</t>
        </r>
        <r>
          <rPr>
            <sz val="9"/>
            <color indexed="81"/>
            <rFont val="Segoe UI"/>
            <family val="2"/>
          </rPr>
          <t xml:space="preserve">
Localidade: O nome da localidade corresponde à designação da cidade ou município no qual o endereço está localizado. p.ex. 'São Paulo'.
Até 50 caracteres.</t>
        </r>
      </text>
    </comment>
    <comment ref="B32" authorId="0" shapeId="0" xr:uid="{9695CAF0-01E8-47D2-9205-510381622ECF}">
      <text>
        <r>
          <rPr>
            <b/>
            <sz val="9"/>
            <color indexed="81"/>
            <rFont val="Segoe UI"/>
            <family val="2"/>
          </rPr>
          <t>Yoshio Hada:</t>
        </r>
        <r>
          <rPr>
            <sz val="9"/>
            <color indexed="81"/>
            <rFont val="Segoe UI"/>
            <family val="2"/>
          </rPr>
          <t xml:space="preserve">
Código IBGE do município.
Até 7 caracteres.</t>
        </r>
      </text>
    </comment>
    <comment ref="B33" authorId="0" shapeId="0" xr:uid="{671E858D-227E-4F00-B5ED-94829331F475}">
      <text>
        <r>
          <rPr>
            <b/>
            <sz val="9"/>
            <color indexed="81"/>
            <rFont val="Segoe UI"/>
            <family val="2"/>
          </rPr>
          <t>Yoshio Hada:</t>
        </r>
        <r>
          <rPr>
            <sz val="9"/>
            <color indexed="81"/>
            <rFont val="Segoe UI"/>
            <family val="2"/>
          </rPr>
          <t xml:space="preserve">
Enumeração referente a cada sigla da unidade da federação que identifica o estado ou o distrito federal, no qual o endereço está localizado. p.ex. 'AC'. São consideradas apenas as siglas para os estados brasileiros.
"AC", "AL", "AP", "AM", "BA", "CE", "DF", "ES", "GO", "MA", "MT",
"MS", "MG", "PA", "PB", "PR", "PE", "PI", "RJ", "RN", "RS", "RO", "RR",          "SC", "SP", "SE", "TO"</t>
        </r>
      </text>
    </comment>
    <comment ref="B34" authorId="0" shapeId="0" xr:uid="{51F39CC4-DE3D-4380-AC18-87D49706621E}">
      <text>
        <r>
          <rPr>
            <b/>
            <sz val="9"/>
            <color indexed="81"/>
            <rFont val="Segoe UI"/>
            <family val="2"/>
          </rPr>
          <t>Yoshio Hada:</t>
        </r>
        <r>
          <rPr>
            <sz val="9"/>
            <color indexed="81"/>
            <rFont val="Segoe UI"/>
            <family val="2"/>
          </rPr>
          <t xml:space="preserve">
Código de Endereçamento Postal.
Até 8 caracteres.</t>
        </r>
      </text>
    </comment>
    <comment ref="B35" authorId="0" shapeId="0" xr:uid="{1171D76C-2BAB-4EAC-A75F-E86FBFF11E70}">
      <text>
        <r>
          <rPr>
            <b/>
            <sz val="9"/>
            <color indexed="81"/>
            <rFont val="Segoe UI"/>
            <family val="2"/>
          </rPr>
          <t>Yoshio Hada:</t>
        </r>
        <r>
          <rPr>
            <sz val="9"/>
            <color indexed="81"/>
            <rFont val="Segoe UI"/>
            <family val="2"/>
          </rPr>
          <t xml:space="preserve">
Nome do país.
Até 80 caracteres.</t>
        </r>
      </text>
    </comment>
    <comment ref="B36" authorId="0" shapeId="0" xr:uid="{1F366D81-EF6F-41D9-BD8B-CC16D4D5308B}">
      <text>
        <r>
          <rPr>
            <b/>
            <sz val="9"/>
            <color indexed="81"/>
            <rFont val="Segoe UI"/>
            <family val="2"/>
          </rPr>
          <t>Yoshio Hada:</t>
        </r>
        <r>
          <rPr>
            <sz val="9"/>
            <color indexed="81"/>
            <rFont val="Segoe UI"/>
            <family val="2"/>
          </rPr>
          <t xml:space="preserve">
Código do país de acordo com o código 'alpha3' do ISO-3166.p.ex.'BRA'.</t>
        </r>
      </text>
    </comment>
    <comment ref="B39" authorId="0" shapeId="0" xr:uid="{6BB64E39-4F92-4CAB-8B9B-69ACE6ABBA30}">
      <text>
        <r>
          <rPr>
            <b/>
            <sz val="9"/>
            <color indexed="81"/>
            <rFont val="Segoe UI"/>
            <family val="2"/>
          </rPr>
          <t>Yoshio Hada:</t>
        </r>
        <r>
          <rPr>
            <sz val="9"/>
            <color indexed="81"/>
            <rFont val="Segoe UI"/>
            <family val="2"/>
          </rPr>
          <t xml:space="preserve">
Informação da latitude referente a geolocalização informada.
Até 13 caracteres.</t>
        </r>
      </text>
    </comment>
    <comment ref="B40" authorId="0" shapeId="0" xr:uid="{18872D31-E17E-45C3-AC11-A4EE39EDA2FC}">
      <text>
        <r>
          <rPr>
            <b/>
            <sz val="9"/>
            <color indexed="81"/>
            <rFont val="Segoe UI"/>
            <family val="2"/>
          </rPr>
          <t>Yoshio Hada:</t>
        </r>
        <r>
          <rPr>
            <sz val="9"/>
            <color indexed="81"/>
            <rFont val="Segoe UI"/>
            <family val="2"/>
          </rPr>
          <t xml:space="preserve">
Informação da longitude referente a geolocalização informada.
Até 13 caracteres.</t>
        </r>
      </text>
    </comment>
    <comment ref="B48" authorId="0" shapeId="0" xr:uid="{EB9EEF61-CD42-4962-B734-ADD103FFE033}">
      <text>
        <r>
          <rPr>
            <b/>
            <sz val="9"/>
            <color indexed="81"/>
            <rFont val="Segoe UI"/>
            <family val="2"/>
          </rPr>
          <t>Yoshio Hada:</t>
        </r>
        <r>
          <rPr>
            <sz val="9"/>
            <color indexed="81"/>
            <rFont val="Segoe UI"/>
            <family val="2"/>
          </rPr>
          <t xml:space="preserve">
Dia da semana de abertura da dependência bancária.
Idem aos demais itens semelhantes.
"DOMINGO",
                  "SEGUNDA_FEIRA",
                  "TERCA_FEIRA",
                  "QUARTA_FEIRA",
                  "QUINTA_FEIRA",
                  "SEXTA_FEIRA",
                  "SABADO"
</t>
        </r>
      </text>
    </comment>
    <comment ref="B49" authorId="0" shapeId="0" xr:uid="{F2E3F830-61C5-43CA-8255-DDF91CAC778D}">
      <text>
        <r>
          <rPr>
            <b/>
            <sz val="9"/>
            <color indexed="81"/>
            <rFont val="Segoe UI"/>
            <family val="2"/>
          </rPr>
          <t>Yoshio Hada:</t>
        </r>
        <r>
          <rPr>
            <sz val="9"/>
            <color indexed="81"/>
            <rFont val="Segoe UI"/>
            <family val="2"/>
          </rPr>
          <t xml:space="preserve">
Horário de abertura da dependência bancária (UTC). Por exemplo: o horário das 9:00 em Brasília, por estar no GMT -3, ficará representado por “12:00:00Z” em UTC.
Até 13 caracteres.
Idem aos demais itens semelhantes.</t>
        </r>
      </text>
    </comment>
    <comment ref="B50" authorId="0" shapeId="0" xr:uid="{9A55A625-CC33-4208-919B-0CF9CFB0249D}">
      <text>
        <r>
          <rPr>
            <b/>
            <sz val="9"/>
            <color indexed="81"/>
            <rFont val="Segoe UI"/>
            <family val="2"/>
          </rPr>
          <t>Yoshio Hada:</t>
        </r>
        <r>
          <rPr>
            <sz val="9"/>
            <color indexed="81"/>
            <rFont val="Segoe UI"/>
            <family val="2"/>
          </rPr>
          <t xml:space="preserve">
Horário de fechamento da dependência bancária (UTC). Por exemplo: o horário das 16:00 em Brasília, por estar no GMT -3, ficará representado por “19:00:00Z” em UTC.
Idem ao demais itens semelhantes.
Até 13 caracteres.
</t>
        </r>
      </text>
    </comment>
    <comment ref="B53" authorId="0" shapeId="0" xr:uid="{BFA6D24F-0A21-42A4-8DCB-5102464A1C31}">
      <text>
        <r>
          <rPr>
            <b/>
            <sz val="9"/>
            <color indexed="81"/>
            <rFont val="Segoe UI"/>
            <family val="2"/>
          </rPr>
          <t>Yoshio Hada:</t>
        </r>
        <r>
          <rPr>
            <sz val="9"/>
            <color indexed="81"/>
            <rFont val="Segoe UI"/>
            <family val="2"/>
          </rPr>
          <t xml:space="preserve">
Dia da semana de abertura da dependência bancária.
Idem aos demais itens semelhantes.
"DOMINGO",
                  "SEGUNDA_FEIRA",
                  "TERCA_FEIRA",
                  "QUARTA_FEIRA",
                  "QUINTA_FEIRA",
                  "SEXTA_FEIRA",
                  "SABADO"
</t>
        </r>
      </text>
    </comment>
    <comment ref="B54" authorId="0" shapeId="0" xr:uid="{BC7300F5-F815-46E1-8A56-0CCDD07D388C}">
      <text>
        <r>
          <rPr>
            <b/>
            <sz val="9"/>
            <color indexed="81"/>
            <rFont val="Segoe UI"/>
            <family val="2"/>
          </rPr>
          <t>Yoshio Hada:</t>
        </r>
        <r>
          <rPr>
            <sz val="9"/>
            <color indexed="81"/>
            <rFont val="Segoe UI"/>
            <family val="2"/>
          </rPr>
          <t xml:space="preserve">
Horário de abertura da dependência bancária (UTC). Por exemplo: o horário das 9:00 em Brasília, por estar no GMT -3, ficará representado por “12:00:00Z” em UTC.
Até 13 caracteres.
Idem aos demais itens semelhantes.</t>
        </r>
      </text>
    </comment>
    <comment ref="B55" authorId="0" shapeId="0" xr:uid="{AE56416E-5CC1-4B4D-B2FA-5413C38E28F6}">
      <text>
        <r>
          <rPr>
            <b/>
            <sz val="9"/>
            <color indexed="81"/>
            <rFont val="Segoe UI"/>
            <family val="2"/>
          </rPr>
          <t>Yoshio Hada:</t>
        </r>
        <r>
          <rPr>
            <sz val="9"/>
            <color indexed="81"/>
            <rFont val="Segoe UI"/>
            <family val="2"/>
          </rPr>
          <t xml:space="preserve">
Horário de fechamento da dependência bancária (UTC). Por exemplo: o horário das 16:00 em Brasília, por estar no GMT -3, ficará representado por “19:00:00Z” em UTC.
Idem ao demais itens semelhantes.
Até 13 caracteres.
</t>
        </r>
      </text>
    </comment>
    <comment ref="B58" authorId="0" shapeId="0" xr:uid="{1A3AE736-CF17-4086-BE9B-007F455D090C}">
      <text>
        <r>
          <rPr>
            <b/>
            <sz val="9"/>
            <color indexed="81"/>
            <rFont val="Segoe UI"/>
            <family val="2"/>
          </rPr>
          <t>Yoshio Hada:</t>
        </r>
        <r>
          <rPr>
            <sz val="9"/>
            <color indexed="81"/>
            <rFont val="Segoe UI"/>
            <family val="2"/>
          </rPr>
          <t xml:space="preserve">
Dia da semana de abertura da dependência bancária.
Idem aos demais itens semelhantes.
"DOMINGO",
                  "SEGUNDA_FEIRA",
                  "TERCA_FEIRA",
                  "QUARTA_FEIRA",
                  "QUINTA_FEIRA",
                  "SEXTA_FEIRA",
                  "SABADO"
</t>
        </r>
      </text>
    </comment>
    <comment ref="B59" authorId="0" shapeId="0" xr:uid="{9F923A4F-DF8A-4DA9-8C11-2E12083E734E}">
      <text>
        <r>
          <rPr>
            <b/>
            <sz val="9"/>
            <color indexed="81"/>
            <rFont val="Segoe UI"/>
            <family val="2"/>
          </rPr>
          <t>Yoshio Hada:</t>
        </r>
        <r>
          <rPr>
            <sz val="9"/>
            <color indexed="81"/>
            <rFont val="Segoe UI"/>
            <family val="2"/>
          </rPr>
          <t xml:space="preserve">
Horário de abertura da dependência bancária (UTC). Por exemplo: o horário das 9:00 em Brasília, por estar no GMT -3, ficará representado por “12:00:00Z” em UTC.
Até 13 caracteres.
Idem aos demais itens semelhantes.</t>
        </r>
      </text>
    </comment>
    <comment ref="B60" authorId="0" shapeId="0" xr:uid="{4A6C7B40-72A4-4A41-9857-10B0D629D3CF}">
      <text>
        <r>
          <rPr>
            <b/>
            <sz val="9"/>
            <color indexed="81"/>
            <rFont val="Segoe UI"/>
            <family val="2"/>
          </rPr>
          <t>Yoshio Hada:</t>
        </r>
        <r>
          <rPr>
            <sz val="9"/>
            <color indexed="81"/>
            <rFont val="Segoe UI"/>
            <family val="2"/>
          </rPr>
          <t xml:space="preserve">
Horário de fechamento da dependência bancária (UTC). Por exemplo: o horário das 16:00 em Brasília, por estar no GMT -3, ficará representado por “19:00:00Z” em UTC.
Idem ao demais itens semelhantes.
Até 13 caracteres.
</t>
        </r>
      </text>
    </comment>
    <comment ref="B63" authorId="0" shapeId="0" xr:uid="{FB41269C-9985-4BDC-A814-5546336E795A}">
      <text>
        <r>
          <rPr>
            <b/>
            <sz val="9"/>
            <color indexed="81"/>
            <rFont val="Segoe UI"/>
            <family val="2"/>
          </rPr>
          <t>Yoshio Hada:</t>
        </r>
        <r>
          <rPr>
            <sz val="9"/>
            <color indexed="81"/>
            <rFont val="Segoe UI"/>
            <family val="2"/>
          </rPr>
          <t xml:space="preserve">
Dia da semana de abertura da dependência bancária.
Idem aos demais itens semelhantes.
"DOMINGO",
                  "SEGUNDA_FEIRA",
                  "TERCA_FEIRA",
                  "QUARTA_FEIRA",
                  "QUINTA_FEIRA",
                  "SEXTA_FEIRA",
                  "SABADO"
</t>
        </r>
      </text>
    </comment>
    <comment ref="B64" authorId="0" shapeId="0" xr:uid="{1D982F95-D7D5-4802-B90D-009352D6C3CB}">
      <text>
        <r>
          <rPr>
            <b/>
            <sz val="9"/>
            <color indexed="81"/>
            <rFont val="Segoe UI"/>
            <family val="2"/>
          </rPr>
          <t>Yoshio Hada:</t>
        </r>
        <r>
          <rPr>
            <sz val="9"/>
            <color indexed="81"/>
            <rFont val="Segoe UI"/>
            <family val="2"/>
          </rPr>
          <t xml:space="preserve">
Horário de abertura da dependência bancária (UTC). Por exemplo: o horário das 9:00 em Brasília, por estar no GMT -3, ficará representado por “12:00:00Z” em UTC.
Até 13 caracteres.
Idem aos demais itens semelhantes.</t>
        </r>
      </text>
    </comment>
    <comment ref="B65" authorId="0" shapeId="0" xr:uid="{9F997E79-5525-44D5-8F13-73BD4A4A3228}">
      <text>
        <r>
          <rPr>
            <b/>
            <sz val="9"/>
            <color indexed="81"/>
            <rFont val="Segoe UI"/>
            <family val="2"/>
          </rPr>
          <t>Yoshio Hada:</t>
        </r>
        <r>
          <rPr>
            <sz val="9"/>
            <color indexed="81"/>
            <rFont val="Segoe UI"/>
            <family val="2"/>
          </rPr>
          <t xml:space="preserve">
Horário de fechamento da dependência bancária (UTC). Por exemplo: o horário das 16:00 em Brasília, por estar no GMT -3, ficará representado por “19:00:00Z” em UTC.
Idem ao demais itens semelhantes.
Até 13 caracteres.
</t>
        </r>
      </text>
    </comment>
    <comment ref="B68" authorId="0" shapeId="0" xr:uid="{1595E50F-0B8E-493E-81D7-42EF4AA0DB19}">
      <text>
        <r>
          <rPr>
            <b/>
            <sz val="9"/>
            <color indexed="81"/>
            <rFont val="Segoe UI"/>
            <family val="2"/>
          </rPr>
          <t>Yoshio Hada:</t>
        </r>
        <r>
          <rPr>
            <sz val="9"/>
            <color indexed="81"/>
            <rFont val="Segoe UI"/>
            <family val="2"/>
          </rPr>
          <t xml:space="preserve">
Dia da semana de abertura da dependência bancária.
Idem aos demais itens semelhantes.
"DOMINGO",
                  "SEGUNDA_FEIRA",
                  "TERCA_FEIRA",
                  "QUARTA_FEIRA",
                  "QUINTA_FEIRA",
                  "SEXTA_FEIRA",
                  "SABADO"
</t>
        </r>
      </text>
    </comment>
    <comment ref="B69" authorId="0" shapeId="0" xr:uid="{F86DD095-FBF2-41D4-8BE0-A5870E30B098}">
      <text>
        <r>
          <rPr>
            <b/>
            <sz val="9"/>
            <color indexed="81"/>
            <rFont val="Segoe UI"/>
            <family val="2"/>
          </rPr>
          <t>Yoshio Hada:</t>
        </r>
        <r>
          <rPr>
            <sz val="9"/>
            <color indexed="81"/>
            <rFont val="Segoe UI"/>
            <family val="2"/>
          </rPr>
          <t xml:space="preserve">
Horário de abertura da dependência bancária (UTC). Por exemplo: o horário das 9:00 em Brasília, por estar no GMT -3, ficará representado por “12:00:00Z” em UTC.
Até 13 caracteres.
Idem aos demais itens semelhantes.</t>
        </r>
      </text>
    </comment>
    <comment ref="B70" authorId="0" shapeId="0" xr:uid="{072DFC6E-D5CC-478B-B2FB-25B695C58C85}">
      <text>
        <r>
          <rPr>
            <b/>
            <sz val="9"/>
            <color indexed="81"/>
            <rFont val="Segoe UI"/>
            <family val="2"/>
          </rPr>
          <t>Yoshio Hada:</t>
        </r>
        <r>
          <rPr>
            <sz val="9"/>
            <color indexed="81"/>
            <rFont val="Segoe UI"/>
            <family val="2"/>
          </rPr>
          <t xml:space="preserve">
Horário de fechamento da dependência bancária (UTC). Por exemplo: o horário das 16:00 em Brasília, por estar no GMT -3, ficará representado por “19:00:00Z” em UTC.
Idem ao demais itens semelhantes.
Até 13 caracteres.
</t>
        </r>
      </text>
    </comment>
    <comment ref="B73" authorId="0" shapeId="0" xr:uid="{73387FF5-2585-45AA-8978-94FC94B4AA3A}">
      <text>
        <r>
          <rPr>
            <b/>
            <sz val="9"/>
            <color indexed="81"/>
            <rFont val="Segoe UI"/>
            <family val="2"/>
          </rPr>
          <t>Yoshio Hada:</t>
        </r>
        <r>
          <rPr>
            <sz val="9"/>
            <color indexed="81"/>
            <rFont val="Segoe UI"/>
            <family val="2"/>
          </rPr>
          <t xml:space="preserve">
Em campo texto devem ser registradas todas as Exceções para o não atendimento.
Até 2000 caracteres.</t>
        </r>
      </text>
    </comment>
    <comment ref="B74" authorId="0" shapeId="0" xr:uid="{288EEF11-AE48-4B03-A5AF-DF9D9E4032B4}">
      <text>
        <r>
          <rPr>
            <b/>
            <sz val="9"/>
            <color indexed="81"/>
            <rFont val="Segoe UI"/>
            <family val="2"/>
          </rPr>
          <t>Yoshio Hada:</t>
        </r>
        <r>
          <rPr>
            <sz val="9"/>
            <color indexed="81"/>
            <rFont val="Segoe UI"/>
            <family val="2"/>
          </rPr>
          <t xml:space="preserve">
Indica se a instalação da Dependência tem acesso restrito a clientes.
Booleano: true / false
</t>
        </r>
      </text>
    </comment>
    <comment ref="B76" authorId="0" shapeId="0" xr:uid="{22A98758-519F-4FC4-8597-BBA135D7E19E}">
      <text>
        <r>
          <rPr>
            <b/>
            <sz val="9"/>
            <color indexed="81"/>
            <rFont val="Segoe UI"/>
            <family val="2"/>
          </rPr>
          <t>Yoshio Hada:</t>
        </r>
        <r>
          <rPr>
            <sz val="9"/>
            <color indexed="81"/>
            <rFont val="Segoe UI"/>
            <family val="2"/>
          </rPr>
          <t xml:space="preserve">
Traz a relação de serviços disponbilizados pelo Canal de Atendimento.
Até 20 itens.</t>
        </r>
      </text>
    </comment>
    <comment ref="B79" authorId="0" shapeId="0" xr:uid="{14C5F314-E109-4EF3-8576-D8C046365FBD}">
      <text>
        <r>
          <rPr>
            <b/>
            <sz val="9"/>
            <color indexed="81"/>
            <rFont val="Segoe UI"/>
            <family val="2"/>
          </rPr>
          <t>Yoshio Hada:</t>
        </r>
        <r>
          <rPr>
            <sz val="9"/>
            <color indexed="81"/>
            <rFont val="Segoe UI"/>
            <family val="2"/>
          </rPr>
          <t xml:space="preserve">
Identificação do Tipo de telefone da dependência. p.ex.FIXO, MOVEL.
Idem aos demais itens semelhantes.</t>
        </r>
      </text>
    </comment>
    <comment ref="B80" authorId="0" shapeId="0" xr:uid="{150A3828-D514-4FCF-9B79-AC85F16FE36E}">
      <text>
        <r>
          <rPr>
            <b/>
            <sz val="9"/>
            <color indexed="81"/>
            <rFont val="Segoe UI"/>
            <family val="2"/>
          </rPr>
          <t>Yoshio Hada:</t>
        </r>
        <r>
          <rPr>
            <sz val="9"/>
            <color indexed="81"/>
            <rFont val="Segoe UI"/>
            <family val="2"/>
          </rPr>
          <t xml:space="preserve">
Número de DDI (Discagem Direta Internacional) para  telefone de acesso ao Canal - se houver. p.ex. '55'.
Até 2 dígitos.
Idem aos itens semelhantes.</t>
        </r>
      </text>
    </comment>
    <comment ref="B81" authorId="0" shapeId="0" xr:uid="{BB915520-0436-43D6-84D4-6526580C82A7}">
      <text>
        <r>
          <rPr>
            <b/>
            <sz val="9"/>
            <color indexed="81"/>
            <rFont val="Segoe UI"/>
            <family val="2"/>
          </rPr>
          <t>Yoshio Hada:</t>
        </r>
        <r>
          <rPr>
            <sz val="9"/>
            <color indexed="81"/>
            <rFont val="Segoe UI"/>
            <family val="2"/>
          </rPr>
          <t xml:space="preserve">
Número de DDD (Discagem Direta à Distância) do telefone da dependência - se houver. p.ex. '19'.
Até 2 dígitos.
Idem aos itens semelhantes.</t>
        </r>
      </text>
    </comment>
    <comment ref="B82" authorId="0" shapeId="0" xr:uid="{E5E69667-A85B-40E8-B263-FCE9DC3AD4AD}">
      <text>
        <r>
          <rPr>
            <b/>
            <sz val="9"/>
            <color indexed="81"/>
            <rFont val="Segoe UI"/>
            <family val="2"/>
          </rPr>
          <t>Yoshio Hada:</t>
        </r>
        <r>
          <rPr>
            <sz val="9"/>
            <color indexed="81"/>
            <rFont val="Segoe UI"/>
            <family val="2"/>
          </rPr>
          <t xml:space="preserve">
Número de telefone da dependência - se houver.
Até 11 dígitos.
Idem aos itens semelhantes.</t>
        </r>
      </text>
    </comment>
    <comment ref="B85" authorId="0" shapeId="0" xr:uid="{60A05EC2-5DFF-4E4E-8C70-E37992BDEE84}">
      <text>
        <r>
          <rPr>
            <b/>
            <sz val="9"/>
            <color indexed="81"/>
            <rFont val="Segoe UI"/>
            <family val="2"/>
          </rPr>
          <t>Yoshio Hada:</t>
        </r>
        <r>
          <rPr>
            <sz val="9"/>
            <color indexed="81"/>
            <rFont val="Segoe UI"/>
            <family val="2"/>
          </rPr>
          <t xml:space="preserve">
Identificação do Tipo de telefone da dependência. p.ex.FIXO, MOVEL.
Idem aos demais itens semelhantes.</t>
        </r>
      </text>
    </comment>
    <comment ref="B94" authorId="0" shapeId="0" xr:uid="{C36D377F-3568-45A5-B623-7C2D7AF3230E}">
      <text>
        <r>
          <rPr>
            <b/>
            <sz val="9"/>
            <color indexed="81"/>
            <rFont val="Segoe UI"/>
            <family val="2"/>
          </rPr>
          <t>Yoshio Hada:</t>
        </r>
        <r>
          <rPr>
            <sz val="9"/>
            <color indexed="81"/>
            <rFont val="Segoe UI"/>
            <family val="2"/>
          </rPr>
          <t xml:space="preserve">
Nome dos Serviços efetivamente prestados pelo Canal de Atendimento.</t>
        </r>
      </text>
    </comment>
    <comment ref="B95" authorId="0" shapeId="0" xr:uid="{A71BD25C-DC01-4301-B151-FAE2DDF13851}">
      <text>
        <r>
          <rPr>
            <b/>
            <sz val="9"/>
            <color indexed="81"/>
            <rFont val="Segoe UI"/>
            <family val="2"/>
          </rPr>
          <t>Yoshio Hada:</t>
        </r>
        <r>
          <rPr>
            <sz val="9"/>
            <color indexed="81"/>
            <rFont val="Segoe UI"/>
            <family val="2"/>
          </rPr>
          <t xml:space="preserve">
Código dos Serviços efetivamente prestados pelo Canal de Atendimento</t>
        </r>
      </text>
    </comment>
    <comment ref="B99" authorId="0" shapeId="0" xr:uid="{3C97A643-CD4B-4DC0-857E-D6B4ABC3636B}">
      <text>
        <r>
          <rPr>
            <b/>
            <sz val="9"/>
            <color indexed="81"/>
            <rFont val="Segoe UI"/>
            <family val="2"/>
          </rPr>
          <t>Yoshio Hada:</t>
        </r>
        <r>
          <rPr>
            <sz val="9"/>
            <color indexed="81"/>
            <rFont val="Segoe UI"/>
            <family val="2"/>
          </rPr>
          <t xml:space="preserve">
Nome dos Serviços efetivamente prestados pelo Canal de Atendimento.</t>
        </r>
      </text>
    </comment>
    <comment ref="B100" authorId="0" shapeId="0" xr:uid="{9BF8E482-3E92-454C-96C4-342A48569426}">
      <text>
        <r>
          <rPr>
            <b/>
            <sz val="9"/>
            <color indexed="81"/>
            <rFont val="Segoe UI"/>
            <family val="2"/>
          </rPr>
          <t>Yoshio Hada:</t>
        </r>
        <r>
          <rPr>
            <sz val="9"/>
            <color indexed="81"/>
            <rFont val="Segoe UI"/>
            <family val="2"/>
          </rPr>
          <t xml:space="preserve">
Código dos Serviços efetivamente prestados pelo Canal de Atendimento</t>
        </r>
      </text>
    </comment>
    <comment ref="B101" authorId="0" shapeId="0" xr:uid="{0DE539D2-FE1F-499A-879A-9224AFFE0DD6}">
      <text>
        <r>
          <rPr>
            <b/>
            <sz val="9"/>
            <color indexed="81"/>
            <rFont val="Segoe UI"/>
            <family val="2"/>
          </rPr>
          <t>Yoshio Hada:</t>
        </r>
        <r>
          <rPr>
            <sz val="9"/>
            <color indexed="81"/>
            <rFont val="Segoe UI"/>
            <family val="2"/>
          </rPr>
          <t xml:space="preserve">
Texto livre para complementar informação relativa ao Serviço disponível, quando for selecionada a opção 'OUTROS_PRODUTOS_SERVICOS'
Até 2000 caracteres.
</t>
        </r>
      </text>
    </comment>
    <comment ref="B104" authorId="0" shapeId="0" xr:uid="{3948A409-F54B-41F5-88BF-4806D9C55D29}">
      <text>
        <r>
          <rPr>
            <b/>
            <sz val="9"/>
            <color indexed="81"/>
            <rFont val="Segoe UI"/>
            <family val="2"/>
          </rPr>
          <t>Yoshio Hada:</t>
        </r>
        <r>
          <rPr>
            <sz val="9"/>
            <color indexed="81"/>
            <rFont val="Segoe UI"/>
            <family val="2"/>
          </rPr>
          <t xml:space="preserve">
Nome dos Serviços efetivamente prestados pelo Canal de Atendimento.</t>
        </r>
      </text>
    </comment>
    <comment ref="B105" authorId="0" shapeId="0" xr:uid="{F1C7DE0C-06AE-4501-82D3-019EDAF4E4CB}">
      <text>
        <r>
          <rPr>
            <b/>
            <sz val="9"/>
            <color indexed="81"/>
            <rFont val="Segoe UI"/>
            <family val="2"/>
          </rPr>
          <t>Yoshio Hada:</t>
        </r>
        <r>
          <rPr>
            <sz val="9"/>
            <color indexed="81"/>
            <rFont val="Segoe UI"/>
            <family val="2"/>
          </rPr>
          <t xml:space="preserve">
Código dos Serviços efetivamente prestados pelo Canal de Atendimento</t>
        </r>
      </text>
    </comment>
    <comment ref="B106" authorId="0" shapeId="0" xr:uid="{8BE192D7-2803-4835-8004-996CB1E5A51D}">
      <text>
        <r>
          <rPr>
            <b/>
            <sz val="9"/>
            <color indexed="81"/>
            <rFont val="Segoe UI"/>
            <family val="2"/>
          </rPr>
          <t>Yoshio Hada:</t>
        </r>
        <r>
          <rPr>
            <sz val="9"/>
            <color indexed="81"/>
            <rFont val="Segoe UI"/>
            <family val="2"/>
          </rPr>
          <t xml:space="preserve">
Texto livre para complementar informação relativa ao Serviço disponível, quando for selecionada a opção 'OUTROS_PRODUTOS_SERVICOS'
Até 2000 caracteres.
</t>
        </r>
      </text>
    </comment>
    <comment ref="B109" authorId="0" shapeId="0" xr:uid="{30815AD1-75FD-4E88-A2FF-60C8ACB1A9A6}">
      <text>
        <r>
          <rPr>
            <b/>
            <sz val="9"/>
            <color indexed="81"/>
            <rFont val="Segoe UI"/>
            <family val="2"/>
          </rPr>
          <t>Yoshio Hada:</t>
        </r>
        <r>
          <rPr>
            <sz val="9"/>
            <color indexed="81"/>
            <rFont val="Segoe UI"/>
            <family val="2"/>
          </rPr>
          <t xml:space="preserve">
Data/hora da ultima alteração feita no arquivo.
Até 20 caracteres.</t>
        </r>
      </text>
    </comment>
    <comment ref="B114" authorId="0" shapeId="0" xr:uid="{4AA1D3DB-B462-4120-A64F-455C2EA1FB42}">
      <text>
        <r>
          <rPr>
            <b/>
            <sz val="9"/>
            <color indexed="81"/>
            <rFont val="Segoe UI"/>
            <family val="2"/>
          </rPr>
          <t>Yoshio Hada:</t>
        </r>
        <r>
          <rPr>
            <sz val="9"/>
            <color indexed="81"/>
            <rFont val="Segoe UI"/>
            <family val="2"/>
          </rPr>
          <t xml:space="preserve">
URL da página atualmente requisitada.</t>
        </r>
      </text>
    </comment>
    <comment ref="B115" authorId="0" shapeId="0" xr:uid="{64A77256-A86F-429E-824F-EF2801E68068}">
      <text>
        <r>
          <rPr>
            <b/>
            <sz val="9"/>
            <color indexed="81"/>
            <rFont val="Segoe UI"/>
            <family val="2"/>
          </rPr>
          <t>Yoshio Hada:</t>
        </r>
        <r>
          <rPr>
            <sz val="9"/>
            <color indexed="81"/>
            <rFont val="Segoe UI"/>
            <family val="2"/>
          </rPr>
          <t xml:space="preserve">
URL da primeira página de registros.</t>
        </r>
      </text>
    </comment>
    <comment ref="B116" authorId="0" shapeId="0" xr:uid="{81E28F3A-3142-489E-8365-258496F9E44B}">
      <text>
        <r>
          <rPr>
            <b/>
            <sz val="9"/>
            <color indexed="81"/>
            <rFont val="Segoe UI"/>
            <family val="2"/>
          </rPr>
          <t>Yoshio Hada:</t>
        </r>
        <r>
          <rPr>
            <sz val="9"/>
            <color indexed="81"/>
            <rFont val="Segoe UI"/>
            <family val="2"/>
          </rPr>
          <t xml:space="preserve">
URL da página anterior de registros.</t>
        </r>
      </text>
    </comment>
    <comment ref="B117" authorId="0" shapeId="0" xr:uid="{10932E95-4FFD-4728-8E10-036CF8712A76}">
      <text>
        <r>
          <rPr>
            <b/>
            <sz val="9"/>
            <color indexed="81"/>
            <rFont val="Segoe UI"/>
            <family val="2"/>
          </rPr>
          <t>Yoshio Hada:</t>
        </r>
        <r>
          <rPr>
            <sz val="9"/>
            <color indexed="81"/>
            <rFont val="Segoe UI"/>
            <family val="2"/>
          </rPr>
          <t xml:space="preserve">
URL da próxima página de registros.</t>
        </r>
      </text>
    </comment>
    <comment ref="B118" authorId="0" shapeId="0" xr:uid="{CEB5D7EA-920B-4763-9211-EE22C8D2B215}">
      <text>
        <r>
          <rPr>
            <b/>
            <sz val="9"/>
            <color indexed="81"/>
            <rFont val="Segoe UI"/>
            <family val="2"/>
          </rPr>
          <t>Yoshio Hada:</t>
        </r>
        <r>
          <rPr>
            <sz val="9"/>
            <color indexed="81"/>
            <rFont val="Segoe UI"/>
            <family val="2"/>
          </rPr>
          <t xml:space="preserve">
URL da última página de registros.</t>
        </r>
      </text>
    </comment>
    <comment ref="B122" authorId="0" shapeId="0" xr:uid="{3BE47FCF-C30A-4E4D-B3DE-72ACFDA112B1}">
      <text>
        <r>
          <rPr>
            <b/>
            <sz val="9"/>
            <color indexed="81"/>
            <rFont val="Segoe UI"/>
            <family val="2"/>
          </rPr>
          <t>Yoshio Hada:</t>
        </r>
        <r>
          <rPr>
            <sz val="9"/>
            <color indexed="81"/>
            <rFont val="Segoe UI"/>
            <family val="2"/>
          </rPr>
          <t xml:space="preserve">
Data/hora da ultima alteração feita no arquivo, por exemplo 2021-05-21T08:30:00Z.
Até 20 caracteres</t>
        </r>
      </text>
    </comment>
    <comment ref="B123" authorId="0" shapeId="0" xr:uid="{34F5F153-25EA-4A39-90AC-BE4313E0F1C6}">
      <text>
        <r>
          <rPr>
            <b/>
            <sz val="9"/>
            <color indexed="81"/>
            <rFont val="Segoe UI"/>
            <family val="2"/>
          </rPr>
          <t>Yoshio Hada:</t>
        </r>
        <r>
          <rPr>
            <sz val="9"/>
            <color indexed="81"/>
            <rFont val="Segoe UI"/>
            <family val="2"/>
          </rPr>
          <t xml:space="preserve">
Data e hora da consulta, conforme especificação RFC-3339, formato UTC.
Até 20 caracteres</t>
        </r>
      </text>
    </comment>
    <comment ref="B124" authorId="0" shapeId="0" xr:uid="{6095BF0E-6F45-4A4C-B106-482F05BE8284}">
      <text>
        <r>
          <rPr>
            <b/>
            <sz val="9"/>
            <color indexed="81"/>
            <rFont val="Segoe UI"/>
            <family val="2"/>
          </rPr>
          <t>Yoshio Hada:</t>
        </r>
        <r>
          <rPr>
            <sz val="9"/>
            <color indexed="81"/>
            <rFont val="Segoe UI"/>
            <family val="2"/>
          </rPr>
          <t xml:space="preserve">
Total de registros encontrados.
</t>
        </r>
      </text>
    </comment>
    <comment ref="B125" authorId="0" shapeId="0" xr:uid="{E33E2912-752F-4E47-9810-A72695FF2F98}">
      <text>
        <r>
          <rPr>
            <b/>
            <sz val="9"/>
            <color indexed="81"/>
            <rFont val="Segoe UI"/>
            <family val="2"/>
          </rPr>
          <t>Yoshio Hada:</t>
        </r>
        <r>
          <rPr>
            <sz val="9"/>
            <color indexed="81"/>
            <rFont val="Segoe UI"/>
            <family val="2"/>
          </rPr>
          <t xml:space="preserve">
Total de páginas para os registros encontrados</t>
        </r>
      </text>
    </comment>
  </commentList>
</comments>
</file>

<file path=xl/sharedStrings.xml><?xml version="1.0" encoding="utf-8"?>
<sst xmlns="http://schemas.openxmlformats.org/spreadsheetml/2006/main" count="457" uniqueCount="286">
  <si>
    <t>Empresa A1</t>
  </si>
  <si>
    <t>45086338000178</t>
  </si>
  <si>
    <t>AGENCIA</t>
  </si>
  <si>
    <t>0001</t>
  </si>
  <si>
    <t>9</t>
  </si>
  <si>
    <t>Marília</t>
  </si>
  <si>
    <t>2010-01-02</t>
  </si>
  <si>
    <t>Centro</t>
  </si>
  <si>
    <t>SP</t>
  </si>
  <si>
    <t>Brasil</t>
  </si>
  <si>
    <t>BRA</t>
  </si>
  <si>
    <t>-90.8365180</t>
  </si>
  <si>
    <t>-180.836519</t>
  </si>
  <si>
    <t>SEGUNDA_FEIRA</t>
  </si>
  <si>
    <t>Exceto feriados municipais, estaduais e nacionais</t>
  </si>
  <si>
    <t>FIXO</t>
  </si>
  <si>
    <t>55</t>
  </si>
  <si>
    <t>14</t>
  </si>
  <si>
    <t>35721199</t>
  </si>
  <si>
    <t>MOVEL</t>
  </si>
  <si>
    <t>RECEBIMENTOS_PAGAMENTOS_QUALQUER_NATUREZA</t>
  </si>
  <si>
    <t>RECEBE_PAGA_QUALQUER_NATUREZA</t>
  </si>
  <si>
    <t>OUTROS_PRODUTOS_SERVICOS</t>
  </si>
  <si>
    <t>Renegociação</t>
  </si>
  <si>
    <t>TERCA_FEIRA</t>
  </si>
  <si>
    <t>QUARTA_FEIRA</t>
  </si>
  <si>
    <t>QUINTA_FEIRA</t>
  </si>
  <si>
    <t>SEXTA_FEIRA</t>
  </si>
  <si>
    <t>Versão</t>
  </si>
  <si>
    <t>Empresa</t>
  </si>
  <si>
    <t>Observações</t>
  </si>
  <si>
    <t>1-Quanto às cores das células</t>
  </si>
  <si>
    <t>Células pretas: fixo, não alterar conteúdo. Não necessitam ser mantidas nessa cor, apenas para efeito didático.</t>
  </si>
  <si>
    <t>Células amarelas: para preenchimento de códigos e valores. Não necessitam ser mantidas nessa cor, apenas para efeito didático.</t>
  </si>
  <si>
    <t>Histórico</t>
  </si>
  <si>
    <t>Células verdes: copiar e colar no arquivo JSON final</t>
  </si>
  <si>
    <t>Nome da empresa</t>
  </si>
  <si>
    <t>CNPJ da empresa</t>
  </si>
  <si>
    <t>Site da empresa</t>
  </si>
  <si>
    <t>Cidade</t>
  </si>
  <si>
    <t>Dados da unidade</t>
  </si>
  <si>
    <t>Tipo</t>
  </si>
  <si>
    <t>Código</t>
  </si>
  <si>
    <t>DV do código</t>
  </si>
  <si>
    <t>Data de abertura</t>
  </si>
  <si>
    <t>Endereço</t>
  </si>
  <si>
    <t>Logradouro</t>
  </si>
  <si>
    <t>Complemento</t>
  </si>
  <si>
    <t>Bairro</t>
  </si>
  <si>
    <t>CEP</t>
  </si>
  <si>
    <t>Estado</t>
  </si>
  <si>
    <t>Código IBGE da cidade</t>
  </si>
  <si>
    <t>País</t>
  </si>
  <si>
    <t>Código do país</t>
  </si>
  <si>
    <t>Latitude</t>
  </si>
  <si>
    <t>Longitude</t>
  </si>
  <si>
    <t>Disponibilidade</t>
  </si>
  <si>
    <t>Padrão</t>
  </si>
  <si>
    <t>Dia da semana</t>
  </si>
  <si>
    <t>Horário de abertura</t>
  </si>
  <si>
    <t>Horário de fechamento</t>
  </si>
  <si>
    <t>Descrição das exceções</t>
  </si>
  <si>
    <t>Acesso ao público (true/false)</t>
  </si>
  <si>
    <t>true</t>
  </si>
  <si>
    <t>Telefones</t>
  </si>
  <si>
    <t>Código país</t>
  </si>
  <si>
    <t>DDD</t>
  </si>
  <si>
    <t>Número</t>
  </si>
  <si>
    <t>Serviços prestados</t>
  </si>
  <si>
    <t>Nome</t>
  </si>
  <si>
    <t>Informações adicionais</t>
  </si>
  <si>
    <t>JSON Calculado</t>
  </si>
  <si>
    <t>Copiar da coluna D ou digitar para ajuste extra</t>
  </si>
  <si>
    <t>{</t>
  </si>
  <si>
    <t>},</t>
  </si>
  <si>
    <t>}</t>
  </si>
  <si>
    <t>Link</t>
  </si>
  <si>
    <t>Primeira página</t>
  </si>
  <si>
    <t>Anterior</t>
  </si>
  <si>
    <t>Posterior</t>
  </si>
  <si>
    <t>Última página</t>
  </si>
  <si>
    <t>Total registros</t>
  </si>
  <si>
    <t>Total páginas</t>
  </si>
  <si>
    <t>Data</t>
  </si>
  <si>
    <t>Observações- uso livre e meramente documentacional</t>
  </si>
  <si>
    <t>Dados Abertos - Canais de Atendimento</t>
  </si>
  <si>
    <t>Criação inicial conforme IN 62</t>
  </si>
  <si>
    <t>13:00:57Z</t>
  </si>
  <si>
    <t>19:00:57Z</t>
  </si>
  <si>
    <t>Dependência de instituições financeiras e demais instituições, autorizadas a funcionar pelo Banco Central do Brasil, destinada à prática das atividades para as quais a instituição esteja regularmente habilitada.</t>
  </si>
  <si>
    <t>Lista de telefones da Dependência</t>
  </si>
  <si>
    <t>Lista disponibilidade padrão da dependência por dias da semana.</t>
  </si>
  <si>
    <t>Informação referente a geolocalização informada.</t>
  </si>
  <si>
    <t>RECLAMACOES</t>
  </si>
  <si>
    <t>ABRE_CONTA_DEPOSITO_OU_PRE_PAGA</t>
  </si>
  <si>
    <t>SAQUE_MOEDA_ESPECIE</t>
  </si>
  <si>
    <t>TRANSFERENCIAS_ELETRONICAS_MOVIMENTA_CONTAS_DEPOSITOS_OU_PAGTO_TITULARES_CLIENTES</t>
  </si>
  <si>
    <t>CONSULTA_SALDOS_EXTRATOS_CONTAS_DEPOSITOS_PAGTOS</t>
  </si>
  <si>
    <t>APLICA_RESGATA_INVESTIMENTOS</t>
  </si>
  <si>
    <t>EXECUCAO_ATIVA_PASSIVA_ORDENS_PAGTO</t>
  </si>
  <si>
    <t>DEPOSITO_MOEDA_ESPECIE_CHEQUE</t>
  </si>
  <si>
    <t>OPERA_CREDITO_OUTROS_SERVICOS_ACOMPANHA_OPERACAO</t>
  </si>
  <si>
    <t>CARTAO_CREDITO</t>
  </si>
  <si>
    <t>SEGUROS</t>
  </si>
  <si>
    <t>OPERA_ARRENDAMENTO_MERCANTIL</t>
  </si>
  <si>
    <t>ABERTURA_CONTA_PAGAMENTO_POS_PAGA</t>
  </si>
  <si>
    <t>COMPRA_VENDA_MOEDA_ESTRANGEIRA_ESPECIE</t>
  </si>
  <si>
    <t>COMPRA_VENDA_CHEQUE_CHEQUE_VIAGEM_CARGA_MOEDA_ESTRANGEIRA_CARTAO_PRE_PAGO</t>
  </si>
  <si>
    <t>COMPRA_VENDA_OURO</t>
  </si>
  <si>
    <t>CANCELAMENTO</t>
  </si>
  <si>
    <t>INFORMACOES</t>
  </si>
  <si>
    <t>BranchService\name</t>
  </si>
  <si>
    <t>BranchService\code</t>
  </si>
  <si>
    <t>weekday</t>
  </si>
  <si>
    <t>Phone\type</t>
  </si>
  <si>
    <t>BranchIdentification\type</t>
  </si>
  <si>
    <t>countrySubDivision\type</t>
  </si>
  <si>
    <t>UNIDADE_ADMINISTRATIVA_DESMEMBRADA</t>
  </si>
  <si>
    <t>TO</t>
  </si>
  <si>
    <t>DOMINGO</t>
  </si>
  <si>
    <t>AC</t>
  </si>
  <si>
    <t>POSTO_ATENDIMENTO</t>
  </si>
  <si>
    <t>AL</t>
  </si>
  <si>
    <t>POSTO_ATENDIMENTO_ELETRONICO</t>
  </si>
  <si>
    <t>AP</t>
  </si>
  <si>
    <t>AM</t>
  </si>
  <si>
    <t>BA</t>
  </si>
  <si>
    <t>CE</t>
  </si>
  <si>
    <t>DF</t>
  </si>
  <si>
    <t>ES</t>
  </si>
  <si>
    <t>GO</t>
  </si>
  <si>
    <t>MA</t>
  </si>
  <si>
    <t>MT</t>
  </si>
  <si>
    <t>MS</t>
  </si>
  <si>
    <t>MG</t>
  </si>
  <si>
    <t>PA</t>
  </si>
  <si>
    <t>PB</t>
  </si>
  <si>
    <t>PR</t>
  </si>
  <si>
    <t>PE</t>
  </si>
  <si>
    <t>PI</t>
  </si>
  <si>
    <t>RJ</t>
  </si>
  <si>
    <t>RN</t>
  </si>
  <si>
    <t>RS</t>
  </si>
  <si>
    <t>RO</t>
  </si>
  <si>
    <t>RR</t>
  </si>
  <si>
    <t>SC</t>
  </si>
  <si>
    <t>SE</t>
  </si>
  <si>
    <t>SABADO</t>
  </si>
  <si>
    <t>ABERTURA_CONTAS_DEPOSITOS_OU_PAGAMENTO_PRE_PAGA</t>
  </si>
  <si>
    <t>SAQUE_MOEDA_EM_ESPECIE</t>
  </si>
  <si>
    <t>TRANSFERENCIAS_ELETRONICAS_VISANDO_MOVIMENTACAO_CONTAS_DEPOSITOS_OU_PAGAMENTO_TITULARIDADE_CLIENTES</t>
  </si>
  <si>
    <t>CONSULTA_SALDOS_EXTRATOS_CONTAS_DEPOSITOS_CONTAS_PAGAMENTOS</t>
  </si>
  <si>
    <t>APLICACOES_RESGATES_INVESTIMENTOS</t>
  </si>
  <si>
    <t>EXECUCAO_ATIVA_PASSIVA_ORDENS_PAGAMENTO_SOLICITACAO_CLIENTES_USUARIOS</t>
  </si>
  <si>
    <t>DEPOSITOS_MOEDA_ESPECIE_CHEQUE</t>
  </si>
  <si>
    <t>OPERACOES_CREDITO_BEM_COMO_OUTROS_SERVICOS_PRESTADOS_ACOMPANHAMENTO_OPERACAO</t>
  </si>
  <si>
    <t>OPERACOES_ARRENDAMENTO_MERCANTIL</t>
  </si>
  <si>
    <t>COMPRA_VENDA_CHEQUE_CHEQUE_VIAGEM_BEM_COMO_CARGA_MOEDA_ESTRANGEIRA_CARTAO_PRE_PAGO</t>
  </si>
  <si>
    <t>Atualizado com a publicação do comunicado 36.713 de 1/2/2021: domínios em listas e anotações, alerta de preenchimento ou igual ao exemplo</t>
  </si>
  <si>
    <t>Alertas</t>
  </si>
  <si>
    <t>Banco B3Bee</t>
  </si>
  <si>
    <t>333</t>
  </si>
  <si>
    <t>1.0.1</t>
  </si>
  <si>
    <t>Versão para 2 agências da uma empresa</t>
  </si>
  <si>
    <t>Versão com nova aba para 2 empresas: uma agência cada, mantendo-se as demais.</t>
  </si>
  <si>
    <t>[</t>
  </si>
  <si>
    <t>"urlComplementaryList": "https://example.com/mobile-banking/companiesList",</t>
  </si>
  <si>
    <t>],</t>
  </si>
  <si>
    <t>"self": "https://api.banco.com.br/open-banking/pontosPix/v1/?page=3&amp;page-size=25",</t>
  </si>
  <si>
    <t>"first": "https://api.banco.com.br/open-banking/pontosPix/v1/page=1&amp;page-size=25",</t>
  </si>
  <si>
    <t>"prev": "https://api.banco.com.br/open-banking/pontosPix/v1/?page=2&amp;page-size=25",</t>
  </si>
  <si>
    <t>"next": "https://api.banco.com.br/open-banking/pontosPix/v1/?page=4&amp;page-size=25",</t>
  </si>
  <si>
    <t>"last": "https://api.banco.com.br/open-banking/pontosPix/v1/?page=5&amp;page-size=25"</t>
  </si>
  <si>
    <t>"data":</t>
  </si>
  <si>
    <t>"company":</t>
  </si>
  <si>
    <t>"cnpjNumber": "50685362000135",</t>
  </si>
  <si>
    <t>"brand": "string"</t>
  </si>
  <si>
    <t>"branchIdentification":</t>
  </si>
  <si>
    <t>"type": "AGENCIA",</t>
  </si>
  <si>
    <t>"cnpjNumber": "45086338000178",</t>
  </si>
  <si>
    <t>"postalAddresses":</t>
  </si>
  <si>
    <t>"address": "Av Naburo Ykesaki",</t>
  </si>
  <si>
    <t>"number": "1270",</t>
  </si>
  <si>
    <t>"additionalInfo": "Fundos",</t>
  </si>
  <si>
    <t>"districtName": "Centro",</t>
  </si>
  <si>
    <t>"townName": "Marília",</t>
  </si>
  <si>
    <t>"ibgeCode": "3515890",</t>
  </si>
  <si>
    <t>"countrySubDivision": "SP",</t>
  </si>
  <si>
    <t>"postCode": "17500001",</t>
  </si>
  <si>
    <t>"country": "Brasil",</t>
  </si>
  <si>
    <t>"countryCode": "BRA",</t>
  </si>
  <si>
    <t>"geographicCoordinates":</t>
  </si>
  <si>
    <t>"latitude": "-90.8365180",</t>
  </si>
  <si>
    <t>"longitude": "-180.836519"</t>
  </si>
  <si>
    <t>"availability":</t>
  </si>
  <si>
    <t>"standards":</t>
  </si>
  <si>
    <t>"isPublicAccessAllowed": true</t>
  </si>
  <si>
    <t>"phones":</t>
  </si>
  <si>
    <t>"type": "FIXO",</t>
  </si>
  <si>
    <t>"countryCallingCode": "55",</t>
  </si>
  <si>
    <t>"areaCode": "19",</t>
  </si>
  <si>
    <t>"number": "35721199"</t>
  </si>
  <si>
    <t>"services":</t>
  </si>
  <si>
    <t>"name": "ABERTURA_CONTAS_DEPOSITOS_OU_PAGAMENTO_PRE_PAGA",</t>
  </si>
  <si>
    <t>"code": "ABRE_CONTA_DEPOSITO_OU_PRE_PAGA",</t>
  </si>
  <si>
    <t>"additionalInfo": "string"</t>
  </si>
  <si>
    <t>"lastModified": "2021-05-21T08:30:00Z"</t>
  </si>
  <si>
    <t>"links":</t>
  </si>
  <si>
    <t>"meta":</t>
  </si>
  <si>
    <t>"lastModified": "2021-05-21T08:30:00Z",</t>
  </si>
  <si>
    <t>"requestDateTime": "2021-05-21T08:30:00Z",</t>
  </si>
  <si>
    <t>"totalRecords": 1,</t>
  </si>
  <si>
    <t>"totalPages": 1</t>
  </si>
  <si>
    <t>"name": "Empresa A1",</t>
  </si>
  <si>
    <t>"compeCode": "123",</t>
  </si>
  <si>
    <t>"code": "0001",</t>
  </si>
  <si>
    <t>"checkDigit": "9",</t>
  </si>
  <si>
    <t>"name": "Marília",</t>
  </si>
  <si>
    <t>"openingDate": "2010-01-02",</t>
  </si>
  <si>
    <t>"openingTime": "13:00:57Z",</t>
  </si>
  <si>
    <t>"closingTime": "19:00:57Z"</t>
  </si>
  <si>
    <t>"exception": "Exceto feriados municipais, estaduais e nacionais",</t>
  </si>
  <si>
    <t>"weekday": "SEGUNDA_FEIRA",</t>
  </si>
  <si>
    <t>"weekday": "TERCA_FEIRA",</t>
  </si>
  <si>
    <t>"weekday": "QUARTA_FEIRA",</t>
  </si>
  <si>
    <t>"weekday": "QUINTA_FEIRA",</t>
  </si>
  <si>
    <t>"weekday": "SEXTA_FEIRA",</t>
  </si>
  <si>
    <t>v.1</t>
  </si>
  <si>
    <t>#data#:</t>
  </si>
  <si>
    <t>#company#:</t>
  </si>
  <si>
    <t>#branchIdentification#:</t>
  </si>
  <si>
    <t>#postalAddresses#:</t>
  </si>
  <si>
    <t>#geographicCoordinates#:</t>
  </si>
  <si>
    <t>#availability#:</t>
  </si>
  <si>
    <t>#standards#:</t>
  </si>
  <si>
    <t>#phones#:</t>
  </si>
  <si>
    <t>#services#:</t>
  </si>
  <si>
    <t>#links#:</t>
  </si>
  <si>
    <t>#meta#:</t>
  </si>
  <si>
    <t>"closingDate": "string"</t>
  </si>
  <si>
    <t>Código Compe</t>
  </si>
  <si>
    <t>Marca</t>
  </si>
  <si>
    <t>Lista de canais de atendimento</t>
  </si>
  <si>
    <t>"type": "MOVEL",</t>
  </si>
  <si>
    <t>Versão BC</t>
  </si>
  <si>
    <t>1.gama</t>
  </si>
  <si>
    <t>1.beta</t>
  </si>
  <si>
    <t>1.alfa</t>
  </si>
  <si>
    <t>Versão B3Bee</t>
  </si>
  <si>
    <t>Layout BC</t>
  </si>
  <si>
    <t>CNPJ da unidade</t>
  </si>
  <si>
    <t>Data de fechamento</t>
  </si>
  <si>
    <t>2-Atenção</t>
  </si>
  <si>
    <t>Dependências excluídas devem ser listadas durante o período de 1 ano após a data de sua exclusão.</t>
  </si>
  <si>
    <t>closingDate</t>
  </si>
  <si>
    <t>17500001</t>
  </si>
  <si>
    <t>Av Naburo Ykesaki</t>
  </si>
  <si>
    <t>1270</t>
  </si>
  <si>
    <t>Fundos</t>
  </si>
  <si>
    <t>3515890</t>
  </si>
  <si>
    <t>Data/hora última consulta</t>
  </si>
  <si>
    <t>Data/hora última alteração da unidade</t>
  </si>
  <si>
    <t>Data/hora última alteração do arquivo</t>
  </si>
  <si>
    <t>Nome Fantasia</t>
  </si>
  <si>
    <t>2021-05-21T08:30:00Z</t>
  </si>
  <si>
    <t>https://example.com/mobile-banking/companiesList</t>
  </si>
  <si>
    <t>19</t>
  </si>
  <si>
    <t>https://api.banco.com.br/open-banking/pontosPix/v1/?page=3&amp;page-size=25</t>
  </si>
  <si>
    <t>https://api.banco.com.br/open-banking/pontosPix/v1/page=1&amp;page-size=25</t>
  </si>
  <si>
    <t>https://api.banco.com.br/open-banking/pontosPix/v1/?page=2&amp;page-size=25</t>
  </si>
  <si>
    <t>https://api.banco.com.br/open-banking/pontosPix/v1/?page=4&amp;page-size=25</t>
  </si>
  <si>
    <t>https://api.banco.com.br/open-banking/pontosPix/v1/?page=5&amp;page-size=25</t>
  </si>
  <si>
    <t>Planilha com ocorrências fixas, simulando parte do exemplo didático do BC</t>
  </si>
  <si>
    <t>Descrição e preenchimento</t>
  </si>
  <si>
    <t>Baseado no exemplo do regulador</t>
  </si>
  <si>
    <t>Para maiores combinações, ficamos à disposição para pequenos ajustes</t>
  </si>
  <si>
    <t>Revisão conforme nova versão 2.0 do BC.
Novas informações: data de fechamento da unidade, nome do país, número do endereço (destacado do logradouro),  CNPJ da unidade.
Marca mudou de nível do grupo para empresa e eliminada agência do posto de atendimento.</t>
  </si>
  <si>
    <r>
      <rPr>
        <sz val="11"/>
        <color rgb="FF00B050"/>
        <rFont val="Arial"/>
        <family val="2"/>
      </rPr>
      <t>B3Bee</t>
    </r>
    <r>
      <rPr>
        <sz val="11"/>
        <color theme="0"/>
        <rFont val="Arial"/>
        <family val="2"/>
      </rPr>
      <t xml:space="preserve"> </t>
    </r>
    <r>
      <rPr>
        <sz val="11"/>
        <color rgb="FFFFFF00"/>
        <rFont val="Arial"/>
        <family val="2"/>
      </rPr>
      <t>Sistemas</t>
    </r>
    <r>
      <rPr>
        <sz val="11"/>
        <color theme="0"/>
        <rFont val="Arial"/>
        <family val="2"/>
      </rPr>
      <t xml:space="preserve"> - </t>
    </r>
    <r>
      <rPr>
        <sz val="11"/>
        <color rgb="FF00B050"/>
        <rFont val="Arial"/>
        <family val="2"/>
      </rPr>
      <t>2023</t>
    </r>
  </si>
  <si>
    <t>2.0.0</t>
  </si>
  <si>
    <t>2.0.1</t>
  </si>
  <si>
    <t>Revisão conforme nova versão 2.0.1 do BC.
CNPJ da empresa com apenas 8 dígitos.
Se data de fechamento vazio, não gravar o tag.</t>
  </si>
  <si>
    <t>Gerador JSON - Esquema BC v.2.0.1</t>
  </si>
  <si>
    <t>2</t>
  </si>
  <si>
    <t>45086338</t>
  </si>
  <si>
    <t xml:space="preserve"> </t>
  </si>
  <si>
    <t>Montagem do arquivo JSON v BC 2.0.1 para 1 empresa, 1 matriz, 3 serviços e 2 telefones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</si>
</sst>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rgb="FFFF0000"/>
      <name val="Calibri"/>
      <family val="2"/>
      <scheme val="minor"/>
    </font>
    <font>
      <sz val="10"/>
      <color rgb="FF000000"/>
      <name val="Arial Unicode MS"/>
      <family val="2"/>
    </font>
    <font>
      <b/>
      <sz val="11"/>
      <color theme="0"/>
      <name val="Calibri"/>
      <family val="2"/>
      <scheme val="minor"/>
    </font>
    <font>
      <sz val="11"/>
      <color theme="0"/>
      <name val="Calibri"/>
      <family val="2"/>
      <scheme val="minor"/>
    </font>
    <font>
      <b/>
      <sz val="14"/>
      <color theme="0"/>
      <name val="Arial"/>
      <family val="2"/>
    </font>
    <font>
      <b/>
      <sz val="10"/>
      <color theme="0"/>
      <name val="Arial"/>
      <family val="2"/>
    </font>
    <font>
      <sz val="10"/>
      <color theme="0"/>
      <name val="Arial"/>
      <family val="2"/>
    </font>
    <font>
      <sz val="10"/>
      <color rgb="FF000000"/>
      <name val="Arial"/>
      <family val="2"/>
    </font>
    <font>
      <b/>
      <sz val="10"/>
      <color rgb="FFFFFF00"/>
      <name val="Arial"/>
      <family val="2"/>
    </font>
    <font>
      <sz val="11"/>
      <color theme="0"/>
      <name val="Arial"/>
      <family val="2"/>
    </font>
    <font>
      <sz val="11"/>
      <color rgb="FF000000"/>
      <name val="Arial"/>
      <family val="2"/>
    </font>
    <font>
      <sz val="11"/>
      <name val="Arial"/>
      <family val="2"/>
    </font>
    <font>
      <b/>
      <sz val="11"/>
      <color theme="0"/>
      <name val="Arial"/>
      <family val="2"/>
    </font>
    <font>
      <sz val="11"/>
      <color rgb="FF00B050"/>
      <name val="Arial"/>
      <family val="2"/>
    </font>
    <font>
      <sz val="11"/>
      <color rgb="FFFFFF00"/>
      <name val="Arial"/>
      <family val="2"/>
    </font>
    <font>
      <b/>
      <sz val="11"/>
      <color rgb="FF000000"/>
      <name val="Arial"/>
      <family val="2"/>
    </font>
    <font>
      <b/>
      <sz val="10"/>
      <color rgb="FF000000"/>
      <name val="Arial"/>
      <family val="2"/>
    </font>
    <font>
      <b/>
      <sz val="9"/>
      <color indexed="81"/>
      <name val="Segoe UI"/>
      <family val="2"/>
    </font>
    <font>
      <sz val="9"/>
      <color indexed="81"/>
      <name val="Segoe UI"/>
      <family val="2"/>
    </font>
    <font>
      <b/>
      <sz val="10"/>
      <color theme="0"/>
      <name val="Arial Unicode MS"/>
      <family val="2"/>
    </font>
    <font>
      <b/>
      <sz val="11"/>
      <color rgb="FFFFFF00"/>
      <name val="Calibri"/>
      <family val="2"/>
      <scheme val="minor"/>
    </font>
    <font>
      <b/>
      <sz val="11"/>
      <color rgb="FFFF0000"/>
      <name val="Arial"/>
      <family val="2"/>
    </font>
    <font>
      <b/>
      <sz val="14"/>
      <color theme="0"/>
      <name val="Calibri"/>
      <family val="2"/>
      <scheme val="minor"/>
    </font>
    <font>
      <sz val="10"/>
      <color theme="0"/>
      <name val="Arial Unicode MS"/>
      <family val="2"/>
    </font>
    <font>
      <b/>
      <sz val="10"/>
      <name val="Arial Unicode MS"/>
      <family val="2"/>
    </font>
    <font>
      <u/>
      <sz val="11"/>
      <color theme="10"/>
      <name val="Calibri"/>
      <family val="2"/>
      <scheme val="minor"/>
    </font>
    <font>
      <sz val="10"/>
      <name val="Courier New"/>
      <family val="3"/>
    </font>
    <font>
      <u/>
      <sz val="11"/>
      <name val="Calibri"/>
      <family val="2"/>
      <scheme val="minor"/>
    </font>
    <font>
      <sz val="9"/>
      <color indexed="81"/>
      <name val="Segoe UI"/>
      <charset val="1"/>
    </font>
    <font>
      <sz val="10"/>
      <color theme="0"/>
      <name val="Courier New"/>
      <family val="3"/>
    </font>
    <font>
      <u/>
      <sz val="11"/>
      <color theme="0"/>
      <name val="Calibri"/>
      <family val="2"/>
      <scheme val="minor"/>
    </font>
    <font>
      <b/>
      <sz val="9"/>
      <color indexed="81"/>
      <name val="Segoe UI"/>
      <charset val="1"/>
    </font>
  </fonts>
  <fills count="5">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0" fontId="26" fillId="0" borderId="0" applyNumberFormat="0" applyFill="0" applyBorder="0" applyAlignment="0" applyProtection="0"/>
  </cellStyleXfs>
  <cellXfs count="87">
    <xf numFmtId="0" fontId="0" fillId="0" borderId="0" xfId="0"/>
    <xf numFmtId="0" fontId="8" fillId="0" borderId="0" xfId="0" applyFont="1" applyAlignment="1">
      <alignment horizontal="left" vertical="top"/>
    </xf>
    <xf numFmtId="0" fontId="11" fillId="0" borderId="0" xfId="0" applyFont="1" applyAlignment="1">
      <alignment horizontal="left" vertical="top"/>
    </xf>
    <xf numFmtId="49" fontId="12" fillId="3" borderId="0" xfId="0" applyNumberFormat="1" applyFont="1" applyFill="1" applyAlignment="1" applyProtection="1">
      <alignment horizontal="left" vertical="center"/>
      <protection locked="0"/>
    </xf>
    <xf numFmtId="0" fontId="11" fillId="0" borderId="0" xfId="0" applyFont="1" applyAlignment="1">
      <alignment horizontal="left" vertical="center"/>
    </xf>
    <xf numFmtId="0" fontId="11" fillId="0" borderId="5" xfId="0" applyFont="1" applyBorder="1" applyAlignment="1">
      <alignment horizontal="left" vertical="center"/>
    </xf>
    <xf numFmtId="0" fontId="3" fillId="0" borderId="0" xfId="0" applyFont="1"/>
    <xf numFmtId="49" fontId="3" fillId="2" borderId="0" xfId="0" applyNumberFormat="1" applyFont="1" applyFill="1" applyAlignment="1">
      <alignment wrapText="1"/>
    </xf>
    <xf numFmtId="0" fontId="4" fillId="2" borderId="0" xfId="0" applyFont="1" applyFill="1" applyAlignment="1">
      <alignment wrapText="1"/>
    </xf>
    <xf numFmtId="49" fontId="0" fillId="2" borderId="0" xfId="0" applyNumberFormat="1" applyFill="1" applyAlignment="1">
      <alignment wrapText="1"/>
    </xf>
    <xf numFmtId="49" fontId="0" fillId="0" borderId="0" xfId="0" applyNumberFormat="1" applyAlignment="1">
      <alignment wrapText="1"/>
    </xf>
    <xf numFmtId="0" fontId="21" fillId="2" borderId="0" xfId="0" applyFont="1" applyFill="1" applyAlignment="1">
      <alignment wrapText="1"/>
    </xf>
    <xf numFmtId="0" fontId="1" fillId="0" borderId="0" xfId="0" applyFont="1" applyAlignment="1">
      <alignment wrapText="1"/>
    </xf>
    <xf numFmtId="0" fontId="3" fillId="2" borderId="0" xfId="0" applyFont="1" applyFill="1" applyAlignment="1">
      <alignment wrapText="1"/>
    </xf>
    <xf numFmtId="0" fontId="4" fillId="0" borderId="0" xfId="0" applyFont="1" applyAlignment="1">
      <alignment wrapText="1"/>
    </xf>
    <xf numFmtId="14" fontId="12" fillId="3" borderId="0" xfId="0" applyNumberFormat="1" applyFont="1" applyFill="1" applyAlignment="1" applyProtection="1">
      <alignment horizontal="left" vertical="center"/>
      <protection locked="0"/>
    </xf>
    <xf numFmtId="0" fontId="0" fillId="0" borderId="0" xfId="0" applyAlignment="1">
      <alignment wrapText="1"/>
    </xf>
    <xf numFmtId="0" fontId="2" fillId="3" borderId="0" xfId="0" applyFont="1" applyFill="1" applyAlignment="1">
      <alignment vertical="center" wrapText="1"/>
    </xf>
    <xf numFmtId="0" fontId="4" fillId="2" borderId="1" xfId="0" applyFont="1" applyFill="1" applyBorder="1" applyAlignment="1">
      <alignment wrapText="1"/>
    </xf>
    <xf numFmtId="49" fontId="0" fillId="3" borderId="1" xfId="0" applyNumberFormat="1" applyFill="1" applyBorder="1" applyAlignment="1" applyProtection="1">
      <alignment wrapText="1"/>
      <protection locked="0"/>
    </xf>
    <xf numFmtId="0" fontId="24" fillId="2" borderId="1" xfId="0" applyFont="1" applyFill="1" applyBorder="1" applyAlignment="1">
      <alignment vertical="center" wrapText="1"/>
    </xf>
    <xf numFmtId="0" fontId="24" fillId="2" borderId="1" xfId="0" applyFont="1" applyFill="1" applyBorder="1" applyAlignment="1">
      <alignment vertical="center"/>
    </xf>
    <xf numFmtId="0" fontId="2" fillId="2" borderId="1" xfId="0" applyFont="1" applyFill="1" applyBorder="1" applyAlignment="1">
      <alignment vertical="center" wrapText="1"/>
    </xf>
    <xf numFmtId="49" fontId="0" fillId="2" borderId="1" xfId="0" applyNumberFormat="1" applyFill="1" applyBorder="1" applyAlignment="1">
      <alignment wrapText="1"/>
    </xf>
    <xf numFmtId="0" fontId="25" fillId="2" borderId="1" xfId="0" applyFont="1" applyFill="1" applyBorder="1" applyAlignment="1">
      <alignment vertical="center"/>
    </xf>
    <xf numFmtId="49" fontId="22" fillId="2" borderId="0" xfId="0" applyNumberFormat="1" applyFont="1" applyFill="1" applyAlignment="1">
      <alignment horizontal="left" vertical="top" wrapText="1"/>
    </xf>
    <xf numFmtId="0" fontId="0" fillId="4" borderId="0" xfId="0" applyFill="1" applyAlignment="1" applyProtection="1">
      <alignment wrapText="1"/>
      <protection locked="0"/>
    </xf>
    <xf numFmtId="49" fontId="12" fillId="3" borderId="0" xfId="0" applyNumberFormat="1" applyFont="1" applyFill="1" applyAlignment="1" applyProtection="1">
      <alignment horizontal="left" vertical="top"/>
      <protection locked="0"/>
    </xf>
    <xf numFmtId="0" fontId="12" fillId="3" borderId="0" xfId="0" applyFont="1" applyFill="1" applyAlignment="1" applyProtection="1">
      <alignment horizontal="left" vertical="center"/>
      <protection locked="0"/>
    </xf>
    <xf numFmtId="0" fontId="3" fillId="4" borderId="0" xfId="0" quotePrefix="1" applyFont="1" applyFill="1" applyAlignment="1">
      <alignment wrapText="1"/>
    </xf>
    <xf numFmtId="0" fontId="0" fillId="3" borderId="0" xfId="0" applyFill="1" applyAlignment="1">
      <alignment wrapText="1"/>
    </xf>
    <xf numFmtId="0" fontId="20" fillId="2" borderId="0" xfId="0" applyFont="1" applyFill="1" applyAlignment="1">
      <alignment vertical="center" wrapText="1"/>
    </xf>
    <xf numFmtId="0" fontId="3" fillId="0" borderId="0" xfId="0" applyFont="1" applyAlignment="1">
      <alignment wrapText="1"/>
    </xf>
    <xf numFmtId="0" fontId="0" fillId="3" borderId="1" xfId="0" applyFill="1" applyBorder="1" applyProtection="1">
      <protection locked="0"/>
    </xf>
    <xf numFmtId="0" fontId="25" fillId="3" borderId="1" xfId="0" applyFont="1" applyFill="1" applyBorder="1" applyAlignment="1" applyProtection="1">
      <alignment vertical="center"/>
      <protection locked="0"/>
    </xf>
    <xf numFmtId="0" fontId="27" fillId="0" borderId="0" xfId="0" applyFont="1"/>
    <xf numFmtId="0" fontId="27" fillId="0" borderId="0" xfId="0" applyFont="1" applyAlignment="1">
      <alignment horizontal="left" vertical="center"/>
    </xf>
    <xf numFmtId="0" fontId="28" fillId="0" borderId="0" xfId="1" applyFont="1" applyAlignment="1">
      <alignment horizontal="left" vertical="center"/>
    </xf>
    <xf numFmtId="49" fontId="0" fillId="3" borderId="1" xfId="0" applyNumberFormat="1" applyFill="1" applyBorder="1" applyProtection="1">
      <protection locked="0"/>
    </xf>
    <xf numFmtId="49" fontId="0" fillId="3" borderId="1" xfId="0" applyNumberFormat="1" applyFill="1" applyBorder="1" applyAlignment="1">
      <alignment wrapText="1"/>
    </xf>
    <xf numFmtId="0" fontId="30" fillId="2" borderId="0" xfId="0" applyFont="1" applyFill="1"/>
    <xf numFmtId="0" fontId="30" fillId="2" borderId="0" xfId="0" applyFont="1" applyFill="1" applyAlignment="1">
      <alignment horizontal="left" vertical="center"/>
    </xf>
    <xf numFmtId="0" fontId="31" fillId="2" borderId="0" xfId="1" applyFont="1" applyFill="1" applyAlignment="1">
      <alignment horizontal="left" vertical="center"/>
    </xf>
    <xf numFmtId="0" fontId="6" fillId="2" borderId="0" xfId="0" applyFont="1" applyFill="1" applyAlignment="1">
      <alignment horizontal="left"/>
    </xf>
    <xf numFmtId="0" fontId="6" fillId="2" borderId="0" xfId="0" quotePrefix="1" applyFont="1" applyFill="1" applyAlignment="1">
      <alignment horizontal="left" wrapText="1"/>
    </xf>
    <xf numFmtId="22" fontId="7" fillId="2" borderId="0" xfId="0" applyNumberFormat="1" applyFont="1" applyFill="1" applyAlignment="1">
      <alignment horizontal="left" vertical="top" wrapText="1"/>
    </xf>
    <xf numFmtId="0" fontId="8" fillId="2" borderId="0" xfId="0" applyFont="1" applyFill="1" applyAlignment="1">
      <alignment horizontal="left" vertical="top"/>
    </xf>
    <xf numFmtId="49" fontId="6" fillId="2" borderId="0" xfId="0" applyNumberFormat="1" applyFont="1" applyFill="1" applyAlignment="1">
      <alignment horizontal="left" vertical="top" wrapText="1"/>
    </xf>
    <xf numFmtId="49" fontId="6" fillId="2" borderId="0" xfId="0" applyNumberFormat="1" applyFont="1" applyFill="1" applyAlignment="1">
      <alignment horizontal="left" vertical="center"/>
    </xf>
    <xf numFmtId="49" fontId="9" fillId="2" borderId="0" xfId="0" applyNumberFormat="1" applyFont="1" applyFill="1" applyAlignment="1">
      <alignment horizontal="left" vertical="top"/>
    </xf>
    <xf numFmtId="49" fontId="10" fillId="2" borderId="0" xfId="0" applyNumberFormat="1" applyFont="1" applyFill="1" applyAlignment="1">
      <alignment horizontal="left" vertical="top"/>
    </xf>
    <xf numFmtId="49" fontId="22" fillId="2" borderId="0" xfId="0" applyNumberFormat="1" applyFont="1" applyFill="1" applyAlignment="1">
      <alignment horizontal="left" vertical="top"/>
    </xf>
    <xf numFmtId="0" fontId="10" fillId="2" borderId="0" xfId="0" applyFont="1" applyFill="1" applyAlignment="1">
      <alignment horizontal="left" vertical="top"/>
    </xf>
    <xf numFmtId="49" fontId="13" fillId="2" borderId="0" xfId="0" applyNumberFormat="1" applyFont="1" applyFill="1" applyAlignment="1">
      <alignment horizontal="left" vertical="center"/>
    </xf>
    <xf numFmtId="0" fontId="11" fillId="2" borderId="0" xfId="0" applyFont="1" applyFill="1" applyAlignment="1">
      <alignment horizontal="left" vertical="top"/>
    </xf>
    <xf numFmtId="49" fontId="12" fillId="3" borderId="0" xfId="0" applyNumberFormat="1" applyFont="1" applyFill="1" applyAlignment="1">
      <alignment horizontal="left" vertical="center"/>
    </xf>
    <xf numFmtId="49" fontId="10" fillId="2" borderId="1" xfId="0" applyNumberFormat="1" applyFont="1" applyFill="1" applyBorder="1" applyAlignment="1">
      <alignment horizontal="left" vertical="center"/>
    </xf>
    <xf numFmtId="0" fontId="10" fillId="2" borderId="1" xfId="0" applyFont="1" applyFill="1" applyBorder="1" applyAlignment="1">
      <alignment horizontal="left" vertical="center"/>
    </xf>
    <xf numFmtId="49" fontId="10" fillId="2" borderId="1" xfId="0" applyNumberFormat="1" applyFont="1" applyFill="1" applyBorder="1" applyAlignment="1">
      <alignment horizontal="center" vertical="center"/>
    </xf>
    <xf numFmtId="0" fontId="12" fillId="3" borderId="0" xfId="0" applyFont="1" applyFill="1" applyAlignment="1">
      <alignment horizontal="left" vertical="center"/>
    </xf>
    <xf numFmtId="0" fontId="10"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12" fillId="2" borderId="0" xfId="0" applyFont="1" applyFill="1" applyAlignment="1">
      <alignment horizontal="left" vertical="top"/>
    </xf>
    <xf numFmtId="0" fontId="16" fillId="0" borderId="0" xfId="0" applyFont="1" applyAlignment="1">
      <alignment horizontal="left" vertical="top"/>
    </xf>
    <xf numFmtId="0" fontId="11" fillId="3" borderId="0" xfId="0" applyFont="1" applyFill="1" applyAlignment="1">
      <alignment horizontal="left" vertical="top"/>
    </xf>
    <xf numFmtId="0" fontId="11" fillId="4" borderId="0" xfId="0" applyFont="1" applyFill="1" applyAlignment="1">
      <alignment horizontal="left" vertical="top"/>
    </xf>
    <xf numFmtId="0" fontId="11" fillId="0" borderId="0" xfId="0" applyFont="1" applyAlignment="1">
      <alignment horizontal="left"/>
    </xf>
    <xf numFmtId="0" fontId="16" fillId="0" borderId="0" xfId="0" applyFont="1" applyAlignment="1">
      <alignment horizontal="left"/>
    </xf>
    <xf numFmtId="0" fontId="17" fillId="0" borderId="0" xfId="0" applyFont="1" applyAlignment="1">
      <alignment horizontal="left" vertical="top"/>
    </xf>
    <xf numFmtId="0" fontId="8" fillId="3" borderId="0" xfId="0" applyFont="1" applyFill="1" applyAlignment="1">
      <alignment horizontal="left" vertical="top"/>
    </xf>
    <xf numFmtId="0" fontId="8" fillId="0" borderId="0" xfId="0" applyFont="1" applyAlignment="1">
      <alignment horizontal="left" vertical="top" wrapText="1"/>
    </xf>
    <xf numFmtId="0" fontId="3" fillId="2" borderId="0" xfId="0" applyFont="1" applyFill="1" applyAlignment="1">
      <alignment horizontal="center" wrapText="1"/>
    </xf>
    <xf numFmtId="49" fontId="3" fillId="2" borderId="0" xfId="0" applyNumberFormat="1" applyFont="1" applyFill="1" applyAlignment="1">
      <alignment horizontal="center" wrapText="1"/>
    </xf>
    <xf numFmtId="0" fontId="3" fillId="2" borderId="0" xfId="0" applyFont="1" applyFill="1" applyAlignment="1">
      <alignment horizontal="center"/>
    </xf>
    <xf numFmtId="0" fontId="3" fillId="0" borderId="0" xfId="0" applyFont="1" applyAlignment="1">
      <alignment horizontal="center"/>
    </xf>
    <xf numFmtId="49" fontId="3" fillId="2" borderId="0" xfId="0" applyNumberFormat="1" applyFont="1" applyFill="1" applyAlignment="1">
      <alignment horizontal="center"/>
    </xf>
    <xf numFmtId="0" fontId="4" fillId="2" borderId="0" xfId="0" applyFont="1" applyFill="1"/>
    <xf numFmtId="0" fontId="4" fillId="3" borderId="1" xfId="0" applyFont="1" applyFill="1" applyBorder="1" applyAlignment="1" applyProtection="1">
      <alignment wrapText="1"/>
      <protection locked="0"/>
    </xf>
    <xf numFmtId="0" fontId="11" fillId="0" borderId="0" xfId="0" applyFont="1" applyAlignment="1">
      <alignment horizontal="left" wrapText="1"/>
    </xf>
    <xf numFmtId="0" fontId="5" fillId="2" borderId="0" xfId="0" applyFont="1" applyFill="1" applyAlignment="1">
      <alignment horizontal="center" vertical="center"/>
    </xf>
    <xf numFmtId="49" fontId="5" fillId="2" borderId="0" xfId="0" applyNumberFormat="1" applyFont="1" applyFill="1" applyAlignment="1">
      <alignment horizontal="center" vertical="center"/>
    </xf>
    <xf numFmtId="49" fontId="10" fillId="2" borderId="1" xfId="0" applyNumberFormat="1" applyFont="1" applyFill="1" applyBorder="1" applyAlignment="1">
      <alignment horizontal="center" vertical="top"/>
    </xf>
    <xf numFmtId="49" fontId="10" fillId="2" borderId="2" xfId="0" applyNumberFormat="1" applyFont="1" applyFill="1" applyBorder="1" applyAlignment="1">
      <alignment horizontal="center" vertical="top"/>
    </xf>
    <xf numFmtId="49" fontId="10" fillId="2" borderId="3" xfId="0" applyNumberFormat="1" applyFont="1" applyFill="1" applyBorder="1" applyAlignment="1">
      <alignment horizontal="center" vertical="top"/>
    </xf>
    <xf numFmtId="49" fontId="10" fillId="2" borderId="4" xfId="0" applyNumberFormat="1" applyFont="1" applyFill="1" applyBorder="1" applyAlignment="1">
      <alignment horizontal="center" vertical="top"/>
    </xf>
    <xf numFmtId="0" fontId="11" fillId="0" borderId="0" xfId="0" applyFont="1" applyAlignment="1">
      <alignment horizontal="left" vertical="top"/>
    </xf>
    <xf numFmtId="49" fontId="23" fillId="2" borderId="0" xfId="0" applyNumberFormat="1" applyFont="1" applyFill="1" applyAlignment="1">
      <alignment horizontal="center" vertical="center"/>
    </xf>
  </cellXfs>
  <cellStyles count="2">
    <cellStyle name="Hi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613410</xdr:colOff>
      <xdr:row>1</xdr:row>
      <xdr:rowOff>262890</xdr:rowOff>
    </xdr:to>
    <xdr:pic>
      <xdr:nvPicPr>
        <xdr:cNvPr id="3" name="Imagem 2">
          <a:extLst>
            <a:ext uri="{FF2B5EF4-FFF2-40B4-BE49-F238E27FC236}">
              <a16:creationId xmlns:a16="http://schemas.microsoft.com/office/drawing/2014/main" id="{6FFF442E-3EA5-4E63-99C4-ABFF3C9476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 y="15240"/>
          <a:ext cx="601980" cy="579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16042</xdr:colOff>
      <xdr:row>0</xdr:row>
      <xdr:rowOff>0</xdr:rowOff>
    </xdr:from>
    <xdr:to>
      <xdr:col>0</xdr:col>
      <xdr:colOff>618022</xdr:colOff>
      <xdr:row>1</xdr:row>
      <xdr:rowOff>117561</xdr:rowOff>
    </xdr:to>
    <xdr:pic>
      <xdr:nvPicPr>
        <xdr:cNvPr id="2" name="Imagem 1">
          <a:extLst>
            <a:ext uri="{FF2B5EF4-FFF2-40B4-BE49-F238E27FC236}">
              <a16:creationId xmlns:a16="http://schemas.microsoft.com/office/drawing/2014/main" id="{B734976B-CEEF-4C61-B2DD-48B4774BEC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42" y="0"/>
          <a:ext cx="601980" cy="579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api.banco.com.br/open-banking/pontosPix/v1/page=1&amp;page-size=25" TargetMode="External"/><Relationship Id="rId7" Type="http://schemas.openxmlformats.org/officeDocument/2006/relationships/printerSettings" Target="../printerSettings/printerSettings2.bin"/><Relationship Id="rId2" Type="http://schemas.openxmlformats.org/officeDocument/2006/relationships/hyperlink" Target="https://api.banco.com.br/open-banking/pontosPix/v1/?page=3&amp;page-size=25" TargetMode="External"/><Relationship Id="rId1" Type="http://schemas.openxmlformats.org/officeDocument/2006/relationships/hyperlink" Target="https://example.com/mobile-banking/companiesList" TargetMode="External"/><Relationship Id="rId6" Type="http://schemas.openxmlformats.org/officeDocument/2006/relationships/hyperlink" Target="https://api.banco.com.br/open-banking/pontosPix/v1/?page=5&amp;page-size=25" TargetMode="External"/><Relationship Id="rId5" Type="http://schemas.openxmlformats.org/officeDocument/2006/relationships/hyperlink" Target="https://api.banco.com.br/open-banking/pontosPix/v1/?page=4&amp;page-size=25" TargetMode="External"/><Relationship Id="rId10" Type="http://schemas.openxmlformats.org/officeDocument/2006/relationships/comments" Target="../comments2.xml"/><Relationship Id="rId4" Type="http://schemas.openxmlformats.org/officeDocument/2006/relationships/hyperlink" Target="https://api.banco.com.br/open-banking/pontosPix/v1/?page=2&amp;page-size=25"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09660-2AE6-4895-A7DE-81AB3B010B23}">
  <dimension ref="A1:Q22"/>
  <sheetViews>
    <sheetView zoomScale="145" zoomScaleNormal="145" workbookViewId="0">
      <selection activeCell="A4" sqref="A4"/>
    </sheetView>
  </sheetViews>
  <sheetFormatPr defaultColWidth="8.7109375" defaultRowHeight="12.75" x14ac:dyDescent="0.25"/>
  <cols>
    <col min="1" max="1" width="15.28515625" style="1" customWidth="1"/>
    <col min="2" max="2" width="13.5703125" style="1" customWidth="1"/>
    <col min="3" max="3" width="2" style="1" customWidth="1"/>
    <col min="4" max="4" width="2.140625" style="1" customWidth="1"/>
    <col min="5" max="5" width="69.7109375" style="1" customWidth="1"/>
    <col min="6" max="6" width="3.28515625" style="1" customWidth="1"/>
    <col min="7" max="9" width="1" style="1" customWidth="1"/>
    <col min="10" max="10" width="10.42578125" style="1" customWidth="1"/>
    <col min="11" max="11" width="5.5703125" style="1" customWidth="1"/>
    <col min="12" max="12" width="24.7109375" style="1" customWidth="1"/>
    <col min="13" max="13" width="12.42578125" style="1" customWidth="1"/>
    <col min="14" max="14" width="13.5703125" style="1" customWidth="1"/>
    <col min="15" max="16384" width="8.7109375" style="1"/>
  </cols>
  <sheetData>
    <row r="1" spans="1:17" ht="26.45" customHeight="1" x14ac:dyDescent="0.2">
      <c r="A1" s="79" t="s">
        <v>85</v>
      </c>
      <c r="B1" s="79"/>
      <c r="C1" s="79"/>
      <c r="D1" s="79"/>
      <c r="E1" s="79"/>
      <c r="F1" s="79"/>
      <c r="G1" s="79"/>
      <c r="H1" s="79"/>
      <c r="I1" s="79"/>
      <c r="J1" s="43" t="s">
        <v>249</v>
      </c>
      <c r="K1" s="44" t="s">
        <v>279</v>
      </c>
      <c r="L1" s="45">
        <f ca="1">NOW()</f>
        <v>44945.488367708334</v>
      </c>
      <c r="M1" s="46"/>
      <c r="N1" s="46"/>
    </row>
    <row r="2" spans="1:17" ht="31.9" customHeight="1" x14ac:dyDescent="0.25">
      <c r="A2" s="80" t="s">
        <v>281</v>
      </c>
      <c r="B2" s="80"/>
      <c r="C2" s="80"/>
      <c r="D2" s="80"/>
      <c r="E2" s="80"/>
      <c r="F2" s="80"/>
      <c r="G2" s="80"/>
      <c r="H2" s="80"/>
      <c r="I2" s="80"/>
      <c r="J2" s="47" t="s">
        <v>248</v>
      </c>
      <c r="K2" s="48" t="s">
        <v>282</v>
      </c>
      <c r="L2" s="49"/>
      <c r="M2" s="46"/>
      <c r="N2" s="46"/>
    </row>
    <row r="3" spans="1:17" s="2" customFormat="1" ht="15" x14ac:dyDescent="0.25">
      <c r="A3" s="50" t="s">
        <v>29</v>
      </c>
      <c r="B3" s="50" t="s">
        <v>83</v>
      </c>
      <c r="C3" s="51"/>
      <c r="D3" s="50"/>
      <c r="E3" s="52" t="s">
        <v>84</v>
      </c>
      <c r="F3" s="53"/>
      <c r="G3" s="81"/>
      <c r="H3" s="81"/>
      <c r="I3" s="82"/>
      <c r="J3" s="83"/>
      <c r="K3" s="83"/>
      <c r="L3" s="84"/>
      <c r="M3" s="54"/>
      <c r="N3" s="54"/>
    </row>
    <row r="4" spans="1:17" s="4" customFormat="1" ht="16.899999999999999" customHeight="1" x14ac:dyDescent="0.25">
      <c r="A4" s="3" t="s">
        <v>161</v>
      </c>
      <c r="B4" s="15">
        <v>44943</v>
      </c>
      <c r="C4" s="50"/>
      <c r="D4" s="50"/>
      <c r="E4" s="27" t="s">
        <v>272</v>
      </c>
      <c r="F4" s="55"/>
      <c r="G4" s="56"/>
      <c r="H4" s="57"/>
      <c r="I4" s="58"/>
      <c r="J4" s="58"/>
      <c r="K4" s="58"/>
      <c r="L4" s="58"/>
      <c r="M4" s="58"/>
      <c r="N4" s="58"/>
      <c r="Q4" s="5"/>
    </row>
    <row r="5" spans="1:17" s="4" customFormat="1" ht="15.6" customHeight="1" x14ac:dyDescent="0.25">
      <c r="A5" s="3" t="s">
        <v>160</v>
      </c>
      <c r="B5" s="50"/>
      <c r="C5" s="50"/>
      <c r="D5" s="50"/>
      <c r="E5" s="28" t="s">
        <v>275</v>
      </c>
      <c r="F5" s="59"/>
      <c r="G5" s="56"/>
      <c r="H5" s="57"/>
      <c r="I5" s="60"/>
      <c r="J5" s="60"/>
      <c r="K5" s="60"/>
      <c r="L5" s="60"/>
      <c r="M5" s="60"/>
      <c r="N5" s="61"/>
      <c r="Q5" s="5"/>
    </row>
    <row r="6" spans="1:17" s="2" customFormat="1" ht="19.899999999999999" customHeight="1" x14ac:dyDescent="0.25">
      <c r="A6" s="50" t="s">
        <v>277</v>
      </c>
      <c r="B6" s="50"/>
      <c r="C6" s="50"/>
      <c r="D6" s="50"/>
      <c r="E6" s="50"/>
      <c r="F6" s="50"/>
      <c r="G6" s="50"/>
      <c r="H6" s="50"/>
      <c r="I6" s="62"/>
      <c r="J6" s="62"/>
      <c r="K6" s="62"/>
      <c r="L6" s="62"/>
      <c r="M6" s="62"/>
      <c r="N6" s="62"/>
    </row>
    <row r="7" spans="1:17" s="2" customFormat="1" ht="14.25" x14ac:dyDescent="0.25"/>
    <row r="8" spans="1:17" s="2" customFormat="1" ht="15" x14ac:dyDescent="0.25">
      <c r="A8" s="63" t="s">
        <v>30</v>
      </c>
    </row>
    <row r="9" spans="1:17" s="2" customFormat="1" ht="15" x14ac:dyDescent="0.25">
      <c r="A9" s="63" t="s">
        <v>31</v>
      </c>
    </row>
    <row r="10" spans="1:17" s="2" customFormat="1" ht="26.45" customHeight="1" x14ac:dyDescent="0.2">
      <c r="B10" s="54"/>
      <c r="C10" s="78" t="s">
        <v>32</v>
      </c>
      <c r="D10" s="78"/>
      <c r="E10" s="78"/>
      <c r="F10" s="78"/>
      <c r="G10" s="78"/>
      <c r="H10" s="78"/>
      <c r="I10" s="78"/>
      <c r="J10" s="78"/>
      <c r="K10" s="78"/>
      <c r="L10" s="78"/>
    </row>
    <row r="11" spans="1:17" s="2" customFormat="1" ht="17.45" customHeight="1" x14ac:dyDescent="0.25">
      <c r="B11" s="64"/>
      <c r="C11" s="85" t="s">
        <v>33</v>
      </c>
      <c r="D11" s="85"/>
      <c r="E11" s="85"/>
      <c r="F11" s="85"/>
      <c r="G11" s="85"/>
      <c r="H11" s="85"/>
      <c r="I11" s="85"/>
      <c r="J11" s="85"/>
      <c r="K11" s="85"/>
      <c r="L11" s="85"/>
    </row>
    <row r="12" spans="1:17" s="2" customFormat="1" ht="17.45" customHeight="1" x14ac:dyDescent="0.2">
      <c r="B12" s="65"/>
      <c r="C12" s="78" t="s">
        <v>35</v>
      </c>
      <c r="D12" s="78"/>
      <c r="E12" s="78"/>
      <c r="F12" s="78"/>
      <c r="G12" s="78"/>
      <c r="H12" s="78"/>
      <c r="I12" s="78"/>
      <c r="J12" s="78"/>
      <c r="K12" s="78"/>
      <c r="L12" s="78"/>
    </row>
    <row r="13" spans="1:17" s="2" customFormat="1" ht="14.25" x14ac:dyDescent="0.25"/>
    <row r="14" spans="1:17" ht="17.25" customHeight="1" x14ac:dyDescent="0.25">
      <c r="A14" s="67" t="s">
        <v>252</v>
      </c>
      <c r="B14" s="66" t="s">
        <v>254</v>
      </c>
      <c r="C14" s="66"/>
      <c r="D14" s="66"/>
      <c r="E14" s="66" t="s">
        <v>253</v>
      </c>
      <c r="F14" s="66"/>
      <c r="G14" s="66"/>
      <c r="H14" s="66"/>
      <c r="I14" s="66"/>
      <c r="J14" s="66"/>
    </row>
    <row r="16" spans="1:17" x14ac:dyDescent="0.25">
      <c r="A16" s="1" t="s">
        <v>244</v>
      </c>
      <c r="B16" s="68" t="s">
        <v>248</v>
      </c>
      <c r="C16" s="68"/>
      <c r="E16" s="68" t="s">
        <v>34</v>
      </c>
    </row>
    <row r="17" spans="1:5" ht="38.25" x14ac:dyDescent="0.25">
      <c r="A17" s="69" t="s">
        <v>279</v>
      </c>
      <c r="B17" s="69">
        <v>2</v>
      </c>
      <c r="E17" s="70" t="s">
        <v>280</v>
      </c>
    </row>
    <row r="18" spans="1:5" ht="63.75" x14ac:dyDescent="0.25">
      <c r="A18" s="1" t="s">
        <v>278</v>
      </c>
      <c r="B18" s="1">
        <v>1</v>
      </c>
      <c r="E18" s="70" t="s">
        <v>276</v>
      </c>
    </row>
    <row r="19" spans="1:5" x14ac:dyDescent="0.25">
      <c r="A19" s="1" t="s">
        <v>162</v>
      </c>
      <c r="B19" s="1">
        <v>2</v>
      </c>
      <c r="E19" s="1" t="s">
        <v>164</v>
      </c>
    </row>
    <row r="20" spans="1:5" x14ac:dyDescent="0.25">
      <c r="A20" s="1">
        <v>1</v>
      </c>
      <c r="B20" s="1" t="s">
        <v>245</v>
      </c>
      <c r="E20" s="1" t="s">
        <v>163</v>
      </c>
    </row>
    <row r="21" spans="1:5" x14ac:dyDescent="0.25">
      <c r="A21" s="1">
        <v>1</v>
      </c>
      <c r="B21" s="1" t="s">
        <v>246</v>
      </c>
      <c r="E21" s="1" t="s">
        <v>158</v>
      </c>
    </row>
    <row r="22" spans="1:5" x14ac:dyDescent="0.25">
      <c r="A22" s="1">
        <v>1</v>
      </c>
      <c r="B22" s="1" t="s">
        <v>247</v>
      </c>
      <c r="E22" s="1" t="s">
        <v>86</v>
      </c>
    </row>
  </sheetData>
  <sheetProtection algorithmName="SHA-512" hashValue="A6r4fV5WbPrj7RETR41klmnVRoYIQUkQk81EZPCPcXaMyZcXfEBqJtxkLkZ79+OVtlpgJWR2iQFOW+6byLb12A==" saltValue="1qE+1UkqwKBTleIO+ILSmA==" spinCount="100000" sheet="1" formatCells="0" formatColumns="0" formatRows="0" selectLockedCells="1" sort="0"/>
  <mergeCells count="7">
    <mergeCell ref="C12:L12"/>
    <mergeCell ref="A1:I1"/>
    <mergeCell ref="A2:I2"/>
    <mergeCell ref="G3:H3"/>
    <mergeCell ref="I3:L3"/>
    <mergeCell ref="C10:L10"/>
    <mergeCell ref="C11:L11"/>
  </mergeCells>
  <dataValidations count="1">
    <dataValidation type="custom" allowBlank="1" showInputMessage="1" showErrorMessage="1" sqref="C7" xr:uid="{C140921E-BFA6-40B5-8C2F-9CA04B46AB25}">
      <formula1>"Anual;Semestral;Trimestral;Intermediário"</formula1>
    </dataValidation>
  </dataValidations>
  <pageMargins left="0.511811024" right="0.511811024" top="0.78740157499999996" bottom="0.78740157499999996" header="0.31496062000000002" footer="0.31496062000000002"/>
  <pageSetup paperSize="9"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9433E-D804-4F90-9707-8D8649C892CC}">
  <dimension ref="A1:H127"/>
  <sheetViews>
    <sheetView tabSelected="1" zoomScale="145" zoomScaleNormal="145" workbookViewId="0">
      <selection activeCell="E8" sqref="E8"/>
    </sheetView>
  </sheetViews>
  <sheetFormatPr defaultRowHeight="15" x14ac:dyDescent="0.25"/>
  <cols>
    <col min="1" max="1" width="15.7109375" style="14" customWidth="1"/>
    <col min="2" max="2" width="41.7109375" style="10" customWidth="1"/>
    <col min="3" max="3" width="30.28515625" hidden="1" customWidth="1"/>
    <col min="4" max="4" width="25.28515625" hidden="1" customWidth="1"/>
    <col min="5" max="5" width="45.85546875" style="16" customWidth="1"/>
    <col min="6" max="6" width="13.42578125" style="12" customWidth="1"/>
    <col min="7" max="7" width="37.140625" style="16" customWidth="1"/>
    <col min="8" max="8" width="36.140625" customWidth="1"/>
  </cols>
  <sheetData>
    <row r="1" spans="1:8" s="6" customFormat="1" ht="36.75" customHeight="1" x14ac:dyDescent="0.25">
      <c r="A1" s="86" t="s">
        <v>285</v>
      </c>
      <c r="B1" s="86"/>
      <c r="C1" s="86"/>
      <c r="D1" s="86"/>
      <c r="E1" s="86"/>
      <c r="F1" s="25"/>
      <c r="G1" s="13" t="s">
        <v>227</v>
      </c>
    </row>
    <row r="2" spans="1:8" s="74" customFormat="1" ht="18" customHeight="1" x14ac:dyDescent="0.25">
      <c r="A2" s="71"/>
      <c r="B2" s="72" t="s">
        <v>273</v>
      </c>
      <c r="C2" s="73"/>
      <c r="D2" s="75" t="s">
        <v>71</v>
      </c>
      <c r="E2" s="72" t="s">
        <v>72</v>
      </c>
      <c r="F2" s="72" t="s">
        <v>159</v>
      </c>
      <c r="G2" s="72" t="s">
        <v>274</v>
      </c>
    </row>
    <row r="3" spans="1:8" x14ac:dyDescent="0.25">
      <c r="A3" s="8"/>
      <c r="B3" s="8"/>
      <c r="C3" s="35" t="s">
        <v>73</v>
      </c>
      <c r="D3" s="76" t="str">
        <f t="shared" ref="D3:D34" si="0">SUBSTITUTE(C3,"#","""")</f>
        <v>{</v>
      </c>
      <c r="E3" s="26" t="str">
        <f>D3</f>
        <v>{</v>
      </c>
      <c r="F3" s="11" t="str">
        <f>IF(OR(D3="{",D3="[",D3="}",D3="},",D3="]",,D3="],"),"",  IF(E3=G3,"= exemplo",IF(B3="","PREENCHER","") ) )</f>
        <v/>
      </c>
      <c r="G3" s="40" t="s">
        <v>73</v>
      </c>
      <c r="H3" s="35"/>
    </row>
    <row r="4" spans="1:8" x14ac:dyDescent="0.25">
      <c r="A4" s="8"/>
      <c r="B4" s="8"/>
      <c r="C4" s="36" t="s">
        <v>228</v>
      </c>
      <c r="D4" s="76" t="str">
        <f t="shared" si="0"/>
        <v>"data":</v>
      </c>
      <c r="E4" s="26" t="str">
        <f t="shared" ref="E4:E67" si="1">D4</f>
        <v>"data":</v>
      </c>
      <c r="F4" s="11"/>
      <c r="G4" s="41" t="s">
        <v>173</v>
      </c>
      <c r="H4" s="36"/>
    </row>
    <row r="5" spans="1:8" x14ac:dyDescent="0.25">
      <c r="A5" s="8"/>
      <c r="B5" s="18" t="s">
        <v>242</v>
      </c>
      <c r="C5" s="36" t="s">
        <v>165</v>
      </c>
      <c r="D5" s="76" t="str">
        <f t="shared" si="0"/>
        <v>[</v>
      </c>
      <c r="E5" s="26" t="str">
        <f t="shared" si="1"/>
        <v>[</v>
      </c>
      <c r="F5" s="11" t="str">
        <f t="shared" ref="F5:F67" si="2">IF(OR(D5="{",D5="[",D5="}",D5="},",D5="]",,D5="],"),"",  IF(E5=G5,"= exemplo",IF(B5="","PREENCHER","") ) )</f>
        <v/>
      </c>
      <c r="G5" s="41" t="s">
        <v>165</v>
      </c>
      <c r="H5" s="36"/>
    </row>
    <row r="6" spans="1:8" x14ac:dyDescent="0.25">
      <c r="A6" s="18"/>
      <c r="B6" s="18"/>
      <c r="C6" s="36" t="s">
        <v>73</v>
      </c>
      <c r="D6" s="76" t="str">
        <f t="shared" si="0"/>
        <v>{</v>
      </c>
      <c r="E6" s="26" t="str">
        <f t="shared" si="1"/>
        <v>{</v>
      </c>
      <c r="F6" s="11" t="str">
        <f t="shared" si="2"/>
        <v/>
      </c>
      <c r="G6" s="41" t="s">
        <v>73</v>
      </c>
      <c r="H6" s="36"/>
    </row>
    <row r="7" spans="1:8" x14ac:dyDescent="0.25">
      <c r="A7" s="18"/>
      <c r="B7" s="18"/>
      <c r="C7" s="36" t="s">
        <v>229</v>
      </c>
      <c r="D7" s="76" t="str">
        <f t="shared" si="0"/>
        <v>"company":</v>
      </c>
      <c r="E7" s="26" t="str">
        <f t="shared" si="1"/>
        <v>"company":</v>
      </c>
      <c r="F7" s="11"/>
      <c r="G7" s="41" t="s">
        <v>174</v>
      </c>
      <c r="H7" s="36"/>
    </row>
    <row r="8" spans="1:8" x14ac:dyDescent="0.25">
      <c r="A8" s="8"/>
      <c r="B8" s="18"/>
      <c r="C8" s="36" t="s">
        <v>73</v>
      </c>
      <c r="D8" s="76" t="str">
        <f t="shared" si="0"/>
        <v>{</v>
      </c>
      <c r="E8" s="26" t="str">
        <f t="shared" si="1"/>
        <v>{</v>
      </c>
      <c r="F8" s="11" t="str">
        <f>IF(OR(D8="{",D8="[",D8="}",D8="},",D8="]",,D8="],"),"",  IF(E8=G8,"= exemplo",IF(B8="","PREENCHER","") ) )</f>
        <v/>
      </c>
      <c r="G8" s="41" t="s">
        <v>73</v>
      </c>
      <c r="H8" s="36"/>
    </row>
    <row r="9" spans="1:8" ht="30.75" customHeight="1" x14ac:dyDescent="0.25">
      <c r="A9" s="8" t="s">
        <v>36</v>
      </c>
      <c r="B9" s="19" t="s">
        <v>0</v>
      </c>
      <c r="C9" s="36" t="str">
        <f>"#name#: #"&amp;B9&amp;"#,"</f>
        <v>#name#: #Empresa A1#,</v>
      </c>
      <c r="D9" s="76" t="str">
        <f t="shared" si="0"/>
        <v>"name": "Empresa A1",</v>
      </c>
      <c r="E9" s="26" t="str">
        <f t="shared" si="1"/>
        <v>"name": "Empresa A1",</v>
      </c>
      <c r="F9" s="11" t="str">
        <f t="shared" si="2"/>
        <v>= exemplo</v>
      </c>
      <c r="G9" s="41" t="s">
        <v>213</v>
      </c>
      <c r="H9" s="36"/>
    </row>
    <row r="10" spans="1:8" ht="22.5" customHeight="1" x14ac:dyDescent="0.25">
      <c r="A10" s="8" t="s">
        <v>37</v>
      </c>
      <c r="B10" s="19" t="s">
        <v>283</v>
      </c>
      <c r="C10" s="36" t="str">
        <f>"#cnpjNumber#: #"&amp;B10&amp;"#,"</f>
        <v>#cnpjNumber#: #45086338#,</v>
      </c>
      <c r="D10" s="76" t="str">
        <f t="shared" si="0"/>
        <v>"cnpjNumber": "45086338",</v>
      </c>
      <c r="E10" s="26" t="str">
        <f t="shared" si="1"/>
        <v>"cnpjNumber": "45086338",</v>
      </c>
      <c r="F10" s="11" t="str">
        <f t="shared" si="2"/>
        <v/>
      </c>
      <c r="G10" s="41" t="s">
        <v>175</v>
      </c>
      <c r="H10" s="36"/>
    </row>
    <row r="11" spans="1:8" ht="36" customHeight="1" x14ac:dyDescent="0.25">
      <c r="A11" s="8" t="s">
        <v>38</v>
      </c>
      <c r="B11" s="33" t="s">
        <v>265</v>
      </c>
      <c r="C11" s="37" t="str">
        <f>"#urlComplementaryList#: #"&amp;B11&amp;"#,"</f>
        <v>#urlComplementaryList#: #https://example.com/mobile-banking/companiesList#,</v>
      </c>
      <c r="D11" s="76" t="str">
        <f t="shared" si="0"/>
        <v>"urlComplementaryList": "https://example.com/mobile-banking/companiesList",</v>
      </c>
      <c r="E11" s="26" t="str">
        <f>D11</f>
        <v>"urlComplementaryList": "https://example.com/mobile-banking/companiesList",</v>
      </c>
      <c r="F11" s="11" t="str">
        <f t="shared" si="2"/>
        <v>= exemplo</v>
      </c>
      <c r="G11" s="76" t="s">
        <v>166</v>
      </c>
      <c r="H11" s="37"/>
    </row>
    <row r="12" spans="1:8" x14ac:dyDescent="0.25">
      <c r="A12" s="8" t="s">
        <v>240</v>
      </c>
      <c r="B12" s="38">
        <v>123</v>
      </c>
      <c r="C12" s="36" t="str">
        <f>"#compeCode#: #"&amp;B12&amp;"#,"</f>
        <v>#compeCode#: #123#,</v>
      </c>
      <c r="D12" s="76" t="str">
        <f>SUBSTITUTE(C12,"#","""")</f>
        <v>"compeCode": "123",</v>
      </c>
      <c r="E12" s="26" t="str">
        <f t="shared" si="1"/>
        <v>"compeCode": "123",</v>
      </c>
      <c r="F12" s="11" t="str">
        <f t="shared" si="2"/>
        <v>= exemplo</v>
      </c>
      <c r="G12" s="41" t="s">
        <v>214</v>
      </c>
      <c r="H12" s="36"/>
    </row>
    <row r="13" spans="1:8" x14ac:dyDescent="0.25">
      <c r="A13" s="8" t="s">
        <v>241</v>
      </c>
      <c r="B13" s="33" t="s">
        <v>263</v>
      </c>
      <c r="C13" s="36" t="str">
        <f>"#brand#: #"&amp;B13&amp;"#"</f>
        <v>#brand#: #Nome Fantasia#</v>
      </c>
      <c r="D13" s="76" t="str">
        <f t="shared" si="0"/>
        <v>"brand": "Nome Fantasia"</v>
      </c>
      <c r="E13" s="26" t="str">
        <f t="shared" si="1"/>
        <v>"brand": "Nome Fantasia"</v>
      </c>
      <c r="F13" s="11" t="str">
        <f t="shared" si="2"/>
        <v/>
      </c>
      <c r="G13" s="41" t="s">
        <v>176</v>
      </c>
      <c r="H13" s="36"/>
    </row>
    <row r="14" spans="1:8" ht="75" x14ac:dyDescent="0.25">
      <c r="A14" s="8" t="s">
        <v>40</v>
      </c>
      <c r="B14" s="20" t="s">
        <v>89</v>
      </c>
      <c r="C14" s="36" t="s">
        <v>74</v>
      </c>
      <c r="D14" s="76" t="str">
        <f t="shared" si="0"/>
        <v>},</v>
      </c>
      <c r="E14" s="26" t="str">
        <f>D14</f>
        <v>},</v>
      </c>
      <c r="F14" s="11" t="str">
        <f t="shared" si="2"/>
        <v/>
      </c>
      <c r="G14" s="41" t="s">
        <v>74</v>
      </c>
      <c r="H14" s="36"/>
    </row>
    <row r="15" spans="1:8" ht="15" customHeight="1" x14ac:dyDescent="0.25">
      <c r="A15" s="8"/>
      <c r="B15" s="20"/>
      <c r="C15" s="36" t="s">
        <v>230</v>
      </c>
      <c r="D15" s="76" t="str">
        <f t="shared" si="0"/>
        <v>"branchIdentification":</v>
      </c>
      <c r="E15" s="26" t="str">
        <f t="shared" si="1"/>
        <v>"branchIdentification":</v>
      </c>
      <c r="F15" s="11" t="str">
        <f t="shared" si="2"/>
        <v>= exemplo</v>
      </c>
      <c r="G15" s="41" t="s">
        <v>177</v>
      </c>
      <c r="H15" s="36"/>
    </row>
    <row r="16" spans="1:8" x14ac:dyDescent="0.25">
      <c r="A16" s="8"/>
      <c r="B16" s="20"/>
      <c r="C16" s="36" t="s">
        <v>73</v>
      </c>
      <c r="D16" s="76" t="str">
        <f t="shared" si="0"/>
        <v>{</v>
      </c>
      <c r="E16" s="26" t="str">
        <f t="shared" si="1"/>
        <v>{</v>
      </c>
      <c r="F16" s="11" t="str">
        <f t="shared" si="2"/>
        <v/>
      </c>
      <c r="G16" s="41" t="s">
        <v>73</v>
      </c>
      <c r="H16" s="36"/>
    </row>
    <row r="17" spans="1:8" x14ac:dyDescent="0.25">
      <c r="A17" s="8" t="s">
        <v>41</v>
      </c>
      <c r="B17" s="19" t="s">
        <v>2</v>
      </c>
      <c r="C17" s="36" t="str">
        <f>"#type#: #"&amp;B17&amp;"#,"</f>
        <v>#type#: #AGENCIA#,</v>
      </c>
      <c r="D17" s="76" t="str">
        <f t="shared" si="0"/>
        <v>"type": "AGENCIA",</v>
      </c>
      <c r="E17" s="26" t="str">
        <f t="shared" si="1"/>
        <v>"type": "AGENCIA",</v>
      </c>
      <c r="F17" s="11" t="str">
        <f t="shared" si="2"/>
        <v>= exemplo</v>
      </c>
      <c r="G17" s="41" t="s">
        <v>178</v>
      </c>
      <c r="H17" s="36"/>
    </row>
    <row r="18" spans="1:8" ht="30" x14ac:dyDescent="0.25">
      <c r="A18" s="8" t="s">
        <v>250</v>
      </c>
      <c r="B18" s="19" t="s">
        <v>1</v>
      </c>
      <c r="C18" s="36" t="str">
        <f>"#cnpjNumber#: #"&amp;B18&amp;"#,"</f>
        <v>#cnpjNumber#: #45086338000178#,</v>
      </c>
      <c r="D18" s="76" t="str">
        <f t="shared" si="0"/>
        <v>"cnpjNumber": "45086338000178",</v>
      </c>
      <c r="E18" s="26" t="str">
        <f t="shared" si="1"/>
        <v>"cnpjNumber": "45086338000178",</v>
      </c>
      <c r="F18" s="11" t="str">
        <f t="shared" si="2"/>
        <v>= exemplo</v>
      </c>
      <c r="G18" s="41" t="s">
        <v>179</v>
      </c>
      <c r="H18" s="36"/>
    </row>
    <row r="19" spans="1:8" x14ac:dyDescent="0.25">
      <c r="A19" s="8" t="s">
        <v>42</v>
      </c>
      <c r="B19" s="19" t="s">
        <v>3</v>
      </c>
      <c r="C19" s="36" t="str">
        <f>"#code#: #"&amp;B19&amp;"#,"</f>
        <v>#code#: #0001#,</v>
      </c>
      <c r="D19" s="76" t="str">
        <f t="shared" si="0"/>
        <v>"code": "0001",</v>
      </c>
      <c r="E19" s="26" t="str">
        <f t="shared" si="1"/>
        <v>"code": "0001",</v>
      </c>
      <c r="F19" s="11" t="str">
        <f t="shared" si="2"/>
        <v>= exemplo</v>
      </c>
      <c r="G19" s="41" t="s">
        <v>215</v>
      </c>
      <c r="H19" s="36"/>
    </row>
    <row r="20" spans="1:8" x14ac:dyDescent="0.25">
      <c r="A20" s="8" t="s">
        <v>43</v>
      </c>
      <c r="B20" s="19" t="s">
        <v>4</v>
      </c>
      <c r="C20" s="36" t="str">
        <f>"#checkDigit#: #"&amp;B20&amp;"#,"</f>
        <v>#checkDigit#: #9#,</v>
      </c>
      <c r="D20" s="76" t="str">
        <f t="shared" si="0"/>
        <v>"checkDigit": "9",</v>
      </c>
      <c r="E20" s="26" t="str">
        <f t="shared" si="1"/>
        <v>"checkDigit": "9",</v>
      </c>
      <c r="F20" s="11" t="str">
        <f t="shared" si="2"/>
        <v>= exemplo</v>
      </c>
      <c r="G20" s="41" t="s">
        <v>216</v>
      </c>
      <c r="H20" s="36"/>
    </row>
    <row r="21" spans="1:8" x14ac:dyDescent="0.25">
      <c r="A21" s="8" t="s">
        <v>39</v>
      </c>
      <c r="B21" s="19" t="s">
        <v>5</v>
      </c>
      <c r="C21" s="36" t="str">
        <f>"#name#: #"&amp;B21&amp;"#,"</f>
        <v>#name#: #Marília#,</v>
      </c>
      <c r="D21" s="76" t="str">
        <f t="shared" si="0"/>
        <v>"name": "Marília",</v>
      </c>
      <c r="E21" s="26" t="str">
        <f t="shared" si="1"/>
        <v>"name": "Marília",</v>
      </c>
      <c r="F21" s="11" t="str">
        <f t="shared" si="2"/>
        <v>= exemplo</v>
      </c>
      <c r="G21" s="41" t="s">
        <v>217</v>
      </c>
      <c r="H21" s="36"/>
    </row>
    <row r="22" spans="1:8" x14ac:dyDescent="0.25">
      <c r="A22" s="8" t="s">
        <v>44</v>
      </c>
      <c r="B22" s="19" t="s">
        <v>6</v>
      </c>
      <c r="C22" s="36" t="str">
        <f>"#openingDate#: #"&amp;B22&amp;"#"&amp;IF(B23="","",",")</f>
        <v>#openingDate#: #2010-01-02#</v>
      </c>
      <c r="D22" s="76" t="str">
        <f t="shared" si="0"/>
        <v>"openingDate": "2010-01-02"</v>
      </c>
      <c r="E22" s="26" t="str">
        <f t="shared" si="1"/>
        <v>"openingDate": "2010-01-02"</v>
      </c>
      <c r="F22" s="11" t="str">
        <f t="shared" si="2"/>
        <v/>
      </c>
      <c r="G22" s="41" t="s">
        <v>218</v>
      </c>
      <c r="H22" s="36"/>
    </row>
    <row r="23" spans="1:8" ht="30" x14ac:dyDescent="0.25">
      <c r="A23" s="8" t="s">
        <v>251</v>
      </c>
      <c r="B23" s="19"/>
      <c r="C23" s="36" t="str">
        <f>IF(B23="","",  "#closingDate#: #"&amp;B23&amp;"#")</f>
        <v/>
      </c>
      <c r="D23" s="76" t="str">
        <f t="shared" si="0"/>
        <v/>
      </c>
      <c r="E23" s="26" t="str">
        <f>D23</f>
        <v/>
      </c>
      <c r="F23" s="11" t="str">
        <f t="shared" si="2"/>
        <v>PREENCHER</v>
      </c>
      <c r="G23" s="41" t="s">
        <v>239</v>
      </c>
      <c r="H23" s="36"/>
    </row>
    <row r="24" spans="1:8" x14ac:dyDescent="0.25">
      <c r="A24" s="8"/>
      <c r="B24" s="18"/>
      <c r="C24" s="36" t="s">
        <v>74</v>
      </c>
      <c r="D24" s="76" t="str">
        <f t="shared" si="0"/>
        <v>},</v>
      </c>
      <c r="E24" s="26" t="str">
        <f t="shared" si="1"/>
        <v>},</v>
      </c>
      <c r="F24" s="11" t="str">
        <f t="shared" si="2"/>
        <v/>
      </c>
      <c r="G24" s="41" t="s">
        <v>74</v>
      </c>
      <c r="H24" s="36"/>
    </row>
    <row r="25" spans="1:8" x14ac:dyDescent="0.25">
      <c r="A25" s="8" t="s">
        <v>45</v>
      </c>
      <c r="B25" s="22"/>
      <c r="C25" s="36" t="s">
        <v>231</v>
      </c>
      <c r="D25" s="76" t="str">
        <f t="shared" si="0"/>
        <v>"postalAddresses":</v>
      </c>
      <c r="E25" s="26" t="str">
        <f t="shared" si="1"/>
        <v>"postalAddresses":</v>
      </c>
      <c r="F25" s="11"/>
      <c r="G25" s="41" t="s">
        <v>180</v>
      </c>
      <c r="H25" s="36"/>
    </row>
    <row r="26" spans="1:8" x14ac:dyDescent="0.25">
      <c r="A26" s="8"/>
      <c r="B26" s="22"/>
      <c r="C26" s="36" t="s">
        <v>73</v>
      </c>
      <c r="D26" s="76" t="str">
        <f t="shared" si="0"/>
        <v>{</v>
      </c>
      <c r="E26" s="26" t="str">
        <f t="shared" si="1"/>
        <v>{</v>
      </c>
      <c r="F26" s="11" t="str">
        <f t="shared" si="2"/>
        <v/>
      </c>
      <c r="G26" s="41" t="s">
        <v>73</v>
      </c>
      <c r="H26" s="36"/>
    </row>
    <row r="27" spans="1:8" x14ac:dyDescent="0.25">
      <c r="A27" s="8" t="s">
        <v>46</v>
      </c>
      <c r="B27" s="19" t="s">
        <v>256</v>
      </c>
      <c r="C27" s="36" t="str">
        <f>"#address#: #"&amp;B27&amp;"#,"</f>
        <v>#address#: #Av Naburo Ykesaki#,</v>
      </c>
      <c r="D27" s="76" t="str">
        <f t="shared" si="0"/>
        <v>"address": "Av Naburo Ykesaki",</v>
      </c>
      <c r="E27" s="26" t="str">
        <f t="shared" si="1"/>
        <v>"address": "Av Naburo Ykesaki",</v>
      </c>
      <c r="F27" s="11" t="str">
        <f t="shared" si="2"/>
        <v>= exemplo</v>
      </c>
      <c r="G27" s="41" t="s">
        <v>181</v>
      </c>
      <c r="H27" s="36"/>
    </row>
    <row r="28" spans="1:8" x14ac:dyDescent="0.25">
      <c r="A28" s="8" t="s">
        <v>67</v>
      </c>
      <c r="B28" s="19" t="s">
        <v>257</v>
      </c>
      <c r="C28" s="36" t="str">
        <f>"#number#: #"&amp;B28&amp;"#,"</f>
        <v>#number#: #1270#,</v>
      </c>
      <c r="D28" s="76" t="str">
        <f t="shared" si="0"/>
        <v>"number": "1270",</v>
      </c>
      <c r="E28" s="26" t="str">
        <f t="shared" si="1"/>
        <v>"number": "1270",</v>
      </c>
      <c r="F28" s="11" t="str">
        <f t="shared" si="2"/>
        <v>= exemplo</v>
      </c>
      <c r="G28" s="41" t="s">
        <v>182</v>
      </c>
      <c r="H28" s="36"/>
    </row>
    <row r="29" spans="1:8" x14ac:dyDescent="0.25">
      <c r="A29" s="8" t="s">
        <v>47</v>
      </c>
      <c r="B29" s="19" t="s">
        <v>258</v>
      </c>
      <c r="C29" s="36" t="str">
        <f>"#additionalInfo#: #"&amp;B29&amp;"#,"</f>
        <v>#additionalInfo#: #Fundos#,</v>
      </c>
      <c r="D29" s="76" t="str">
        <f t="shared" si="0"/>
        <v>"additionalInfo": "Fundos",</v>
      </c>
      <c r="E29" s="26" t="str">
        <f t="shared" si="1"/>
        <v>"additionalInfo": "Fundos",</v>
      </c>
      <c r="F29" s="11" t="str">
        <f t="shared" si="2"/>
        <v>= exemplo</v>
      </c>
      <c r="G29" s="41" t="s">
        <v>183</v>
      </c>
      <c r="H29" s="36"/>
    </row>
    <row r="30" spans="1:8" x14ac:dyDescent="0.25">
      <c r="A30" s="8" t="s">
        <v>48</v>
      </c>
      <c r="B30" s="19" t="s">
        <v>7</v>
      </c>
      <c r="C30" s="36" t="str">
        <f>"#districtName#: #"&amp;B30&amp;"#,"</f>
        <v>#districtName#: #Centro#,</v>
      </c>
      <c r="D30" s="76" t="str">
        <f t="shared" si="0"/>
        <v>"districtName": "Centro",</v>
      </c>
      <c r="E30" s="26" t="str">
        <f t="shared" si="1"/>
        <v>"districtName": "Centro",</v>
      </c>
      <c r="F30" s="11" t="str">
        <f t="shared" si="2"/>
        <v>= exemplo</v>
      </c>
      <c r="G30" s="41" t="s">
        <v>184</v>
      </c>
      <c r="H30" s="36"/>
    </row>
    <row r="31" spans="1:8" x14ac:dyDescent="0.25">
      <c r="A31" s="8" t="s">
        <v>39</v>
      </c>
      <c r="B31" s="19" t="s">
        <v>5</v>
      </c>
      <c r="C31" s="36" t="str">
        <f>"#townName#: #"&amp;B31&amp;"#,"</f>
        <v>#townName#: #Marília#,</v>
      </c>
      <c r="D31" s="76" t="str">
        <f t="shared" si="0"/>
        <v>"townName": "Marília",</v>
      </c>
      <c r="E31" s="26" t="str">
        <f t="shared" si="1"/>
        <v>"townName": "Marília",</v>
      </c>
      <c r="F31" s="11" t="str">
        <f t="shared" si="2"/>
        <v>= exemplo</v>
      </c>
      <c r="G31" s="41" t="s">
        <v>185</v>
      </c>
      <c r="H31" s="36"/>
    </row>
    <row r="32" spans="1:8" ht="30" x14ac:dyDescent="0.25">
      <c r="A32" s="8" t="s">
        <v>51</v>
      </c>
      <c r="B32" s="19" t="s">
        <v>259</v>
      </c>
      <c r="C32" s="36" t="str">
        <f>"#ibgeCode#: #"&amp;B32&amp;"#,"</f>
        <v>#ibgeCode#: #3515890#,</v>
      </c>
      <c r="D32" s="76" t="str">
        <f t="shared" si="0"/>
        <v>"ibgeCode": "3515890",</v>
      </c>
      <c r="E32" s="26" t="str">
        <f t="shared" si="1"/>
        <v>"ibgeCode": "3515890",</v>
      </c>
      <c r="F32" s="11" t="str">
        <f t="shared" si="2"/>
        <v>= exemplo</v>
      </c>
      <c r="G32" s="41" t="s">
        <v>186</v>
      </c>
      <c r="H32" s="36"/>
    </row>
    <row r="33" spans="1:8" x14ac:dyDescent="0.25">
      <c r="A33" s="8" t="s">
        <v>50</v>
      </c>
      <c r="B33" s="19" t="s">
        <v>8</v>
      </c>
      <c r="C33" s="36" t="str">
        <f>"#countrySubDivision#: #"&amp;B33&amp;"#,"</f>
        <v>#countrySubDivision#: #SP#,</v>
      </c>
      <c r="D33" s="76" t="str">
        <f t="shared" si="0"/>
        <v>"countrySubDivision": "SP",</v>
      </c>
      <c r="E33" s="26" t="str">
        <f t="shared" si="1"/>
        <v>"countrySubDivision": "SP",</v>
      </c>
      <c r="F33" s="11" t="str">
        <f t="shared" si="2"/>
        <v>= exemplo</v>
      </c>
      <c r="G33" s="41" t="s">
        <v>187</v>
      </c>
      <c r="H33" s="36"/>
    </row>
    <row r="34" spans="1:8" x14ac:dyDescent="0.25">
      <c r="A34" s="8" t="s">
        <v>49</v>
      </c>
      <c r="B34" s="19" t="s">
        <v>255</v>
      </c>
      <c r="C34" s="36" t="str">
        <f>"#postCode#: #"&amp;B34&amp;"#,"</f>
        <v>#postCode#: #17500001#,</v>
      </c>
      <c r="D34" s="76" t="str">
        <f t="shared" si="0"/>
        <v>"postCode": "17500001",</v>
      </c>
      <c r="E34" s="26" t="str">
        <f t="shared" si="1"/>
        <v>"postCode": "17500001",</v>
      </c>
      <c r="F34" s="11" t="str">
        <f t="shared" si="2"/>
        <v>= exemplo</v>
      </c>
      <c r="G34" s="41" t="s">
        <v>188</v>
      </c>
      <c r="H34" s="36"/>
    </row>
    <row r="35" spans="1:8" x14ac:dyDescent="0.25">
      <c r="A35" s="8" t="s">
        <v>52</v>
      </c>
      <c r="B35" s="19" t="s">
        <v>9</v>
      </c>
      <c r="C35" s="36" t="str">
        <f>"#country#: #"&amp;B35&amp;"#,"</f>
        <v>#country#: #Brasil#,</v>
      </c>
      <c r="D35" s="76" t="str">
        <f t="shared" ref="D35:D66" si="3">SUBSTITUTE(C35,"#","""")</f>
        <v>"country": "Brasil",</v>
      </c>
      <c r="E35" s="26" t="str">
        <f t="shared" si="1"/>
        <v>"country": "Brasil",</v>
      </c>
      <c r="F35" s="11" t="str">
        <f t="shared" si="2"/>
        <v>= exemplo</v>
      </c>
      <c r="G35" s="41" t="s">
        <v>189</v>
      </c>
      <c r="H35" s="36"/>
    </row>
    <row r="36" spans="1:8" x14ac:dyDescent="0.25">
      <c r="A36" s="8" t="s">
        <v>53</v>
      </c>
      <c r="B36" s="19" t="s">
        <v>10</v>
      </c>
      <c r="C36" s="36" t="str">
        <f>"#countryCode#: #"&amp;B36&amp;"#,"</f>
        <v>#countryCode#: #BRA#,</v>
      </c>
      <c r="D36" s="76" t="str">
        <f t="shared" si="3"/>
        <v>"countryCode": "BRA",</v>
      </c>
      <c r="E36" s="26" t="str">
        <f t="shared" si="1"/>
        <v>"countryCode": "BRA",</v>
      </c>
      <c r="F36" s="11" t="str">
        <f t="shared" si="2"/>
        <v>= exemplo</v>
      </c>
      <c r="G36" s="41" t="s">
        <v>190</v>
      </c>
      <c r="H36" s="36"/>
    </row>
    <row r="37" spans="1:8" x14ac:dyDescent="0.25">
      <c r="A37" s="8"/>
      <c r="B37" s="21" t="s">
        <v>92</v>
      </c>
      <c r="C37" s="36" t="s">
        <v>232</v>
      </c>
      <c r="D37" s="76" t="str">
        <f t="shared" si="3"/>
        <v>"geographicCoordinates":</v>
      </c>
      <c r="E37" s="26" t="str">
        <f t="shared" si="1"/>
        <v>"geographicCoordinates":</v>
      </c>
      <c r="F37" s="11" t="str">
        <f t="shared" si="2"/>
        <v>= exemplo</v>
      </c>
      <c r="G37" s="41" t="s">
        <v>191</v>
      </c>
      <c r="H37" s="36"/>
    </row>
    <row r="38" spans="1:8" x14ac:dyDescent="0.25">
      <c r="A38" s="8"/>
      <c r="B38" s="21"/>
      <c r="C38" s="36" t="s">
        <v>73</v>
      </c>
      <c r="D38" s="76" t="str">
        <f t="shared" si="3"/>
        <v>{</v>
      </c>
      <c r="E38" s="26" t="str">
        <f t="shared" si="1"/>
        <v>{</v>
      </c>
      <c r="F38" s="11" t="str">
        <f t="shared" si="2"/>
        <v/>
      </c>
      <c r="G38" s="41" t="s">
        <v>73</v>
      </c>
      <c r="H38" s="36"/>
    </row>
    <row r="39" spans="1:8" x14ac:dyDescent="0.25">
      <c r="A39" s="8" t="s">
        <v>54</v>
      </c>
      <c r="B39" s="19" t="s">
        <v>11</v>
      </c>
      <c r="C39" s="36" t="str">
        <f>"#latitude#: #"&amp;B39&amp;"#,"</f>
        <v>#latitude#: #-90.8365180#,</v>
      </c>
      <c r="D39" s="76" t="str">
        <f t="shared" si="3"/>
        <v>"latitude": "-90.8365180",</v>
      </c>
      <c r="E39" s="26" t="str">
        <f t="shared" si="1"/>
        <v>"latitude": "-90.8365180",</v>
      </c>
      <c r="F39" s="11" t="str">
        <f t="shared" si="2"/>
        <v>= exemplo</v>
      </c>
      <c r="G39" s="41" t="s">
        <v>192</v>
      </c>
      <c r="H39" s="36"/>
    </row>
    <row r="40" spans="1:8" x14ac:dyDescent="0.25">
      <c r="A40" s="8" t="s">
        <v>55</v>
      </c>
      <c r="B40" s="19" t="s">
        <v>12</v>
      </c>
      <c r="C40" s="36" t="str">
        <f>"#longitude#: #"&amp;B40&amp;"#"</f>
        <v>#longitude#: #-180.836519#</v>
      </c>
      <c r="D40" s="76" t="str">
        <f t="shared" si="3"/>
        <v>"longitude": "-180.836519"</v>
      </c>
      <c r="E40" s="26" t="str">
        <f t="shared" si="1"/>
        <v>"longitude": "-180.836519"</v>
      </c>
      <c r="F40" s="11" t="str">
        <f t="shared" si="2"/>
        <v>= exemplo</v>
      </c>
      <c r="G40" s="41" t="s">
        <v>193</v>
      </c>
      <c r="H40" s="36"/>
    </row>
    <row r="41" spans="1:8" x14ac:dyDescent="0.25">
      <c r="A41" s="8"/>
      <c r="B41" s="18"/>
      <c r="C41" s="36" t="s">
        <v>75</v>
      </c>
      <c r="D41" s="76" t="str">
        <f t="shared" si="3"/>
        <v>}</v>
      </c>
      <c r="E41" s="26" t="str">
        <f t="shared" si="1"/>
        <v>}</v>
      </c>
      <c r="F41" s="11" t="str">
        <f t="shared" si="2"/>
        <v/>
      </c>
      <c r="G41" s="41" t="s">
        <v>75</v>
      </c>
      <c r="H41" s="36"/>
    </row>
    <row r="42" spans="1:8" x14ac:dyDescent="0.25">
      <c r="A42" s="8"/>
      <c r="B42" s="18"/>
      <c r="C42" s="36" t="s">
        <v>74</v>
      </c>
      <c r="D42" s="76" t="str">
        <f t="shared" si="3"/>
        <v>},</v>
      </c>
      <c r="E42" s="26" t="str">
        <f t="shared" si="1"/>
        <v>},</v>
      </c>
      <c r="F42" s="11" t="str">
        <f t="shared" si="2"/>
        <v/>
      </c>
      <c r="G42" s="41" t="s">
        <v>74</v>
      </c>
      <c r="H42" s="36"/>
    </row>
    <row r="43" spans="1:8" x14ac:dyDescent="0.25">
      <c r="A43" s="8" t="s">
        <v>56</v>
      </c>
      <c r="B43" s="18"/>
      <c r="C43" s="36" t="s">
        <v>233</v>
      </c>
      <c r="D43" s="76" t="str">
        <f t="shared" si="3"/>
        <v>"availability":</v>
      </c>
      <c r="E43" s="26" t="str">
        <f t="shared" si="1"/>
        <v>"availability":</v>
      </c>
      <c r="F43" s="11"/>
      <c r="G43" s="41" t="s">
        <v>194</v>
      </c>
      <c r="H43" s="36"/>
    </row>
    <row r="44" spans="1:8" ht="30" x14ac:dyDescent="0.25">
      <c r="A44" s="8" t="s">
        <v>57</v>
      </c>
      <c r="B44" s="20" t="s">
        <v>91</v>
      </c>
      <c r="C44" s="36" t="s">
        <v>73</v>
      </c>
      <c r="D44" s="76" t="str">
        <f t="shared" si="3"/>
        <v>{</v>
      </c>
      <c r="E44" s="26" t="str">
        <f t="shared" si="1"/>
        <v>{</v>
      </c>
      <c r="F44" s="11" t="str">
        <f t="shared" si="2"/>
        <v/>
      </c>
      <c r="G44" s="41" t="s">
        <v>73</v>
      </c>
      <c r="H44" s="36"/>
    </row>
    <row r="45" spans="1:8" x14ac:dyDescent="0.25">
      <c r="A45" s="8"/>
      <c r="B45" s="18"/>
      <c r="C45" s="36" t="s">
        <v>234</v>
      </c>
      <c r="D45" s="76" t="str">
        <f t="shared" si="3"/>
        <v>"standards":</v>
      </c>
      <c r="E45" s="26" t="str">
        <f t="shared" si="1"/>
        <v>"standards":</v>
      </c>
      <c r="F45" s="11"/>
      <c r="G45" s="41" t="s">
        <v>195</v>
      </c>
      <c r="H45" s="36"/>
    </row>
    <row r="46" spans="1:8" x14ac:dyDescent="0.25">
      <c r="A46" s="8"/>
      <c r="B46" s="18"/>
      <c r="C46" s="36" t="s">
        <v>165</v>
      </c>
      <c r="D46" s="76" t="str">
        <f t="shared" si="3"/>
        <v>[</v>
      </c>
      <c r="E46" s="26" t="str">
        <f t="shared" si="1"/>
        <v>[</v>
      </c>
      <c r="F46" s="11" t="str">
        <f t="shared" si="2"/>
        <v/>
      </c>
      <c r="G46" s="41" t="s">
        <v>165</v>
      </c>
      <c r="H46" s="36"/>
    </row>
    <row r="47" spans="1:8" x14ac:dyDescent="0.25">
      <c r="A47" s="8"/>
      <c r="B47" s="18"/>
      <c r="C47" s="36" t="s">
        <v>73</v>
      </c>
      <c r="D47" s="76" t="str">
        <f t="shared" si="3"/>
        <v>{</v>
      </c>
      <c r="E47" s="26" t="str">
        <f t="shared" si="1"/>
        <v>{</v>
      </c>
      <c r="F47" s="11" t="str">
        <f t="shared" si="2"/>
        <v/>
      </c>
      <c r="G47" s="41" t="s">
        <v>73</v>
      </c>
      <c r="H47" s="36"/>
    </row>
    <row r="48" spans="1:8" x14ac:dyDescent="0.25">
      <c r="A48" s="8" t="s">
        <v>58</v>
      </c>
      <c r="B48" s="19" t="s">
        <v>13</v>
      </c>
      <c r="C48" s="36" t="str">
        <f>"#weekday#: #"&amp;B48&amp;"#,"</f>
        <v>#weekday#: #SEGUNDA_FEIRA#,</v>
      </c>
      <c r="D48" s="76" t="str">
        <f t="shared" si="3"/>
        <v>"weekday": "SEGUNDA_FEIRA",</v>
      </c>
      <c r="E48" s="26" t="str">
        <f t="shared" si="1"/>
        <v>"weekday": "SEGUNDA_FEIRA",</v>
      </c>
      <c r="F48" s="11" t="str">
        <f t="shared" si="2"/>
        <v>= exemplo</v>
      </c>
      <c r="G48" s="41" t="s">
        <v>222</v>
      </c>
      <c r="H48" s="36"/>
    </row>
    <row r="49" spans="1:8" ht="30" x14ac:dyDescent="0.25">
      <c r="A49" s="8" t="s">
        <v>59</v>
      </c>
      <c r="B49" s="19" t="s">
        <v>87</v>
      </c>
      <c r="C49" s="36" t="str">
        <f>"#openingTime#: #"&amp;B49&amp;"#,"</f>
        <v>#openingTime#: #13:00:57Z#,</v>
      </c>
      <c r="D49" s="76" t="str">
        <f t="shared" si="3"/>
        <v>"openingTime": "13:00:57Z",</v>
      </c>
      <c r="E49" s="26" t="str">
        <f t="shared" si="1"/>
        <v>"openingTime": "13:00:57Z",</v>
      </c>
      <c r="F49" s="11" t="str">
        <f t="shared" si="2"/>
        <v>= exemplo</v>
      </c>
      <c r="G49" s="41" t="s">
        <v>219</v>
      </c>
      <c r="H49" s="36"/>
    </row>
    <row r="50" spans="1:8" ht="30" x14ac:dyDescent="0.25">
      <c r="A50" s="8" t="s">
        <v>60</v>
      </c>
      <c r="B50" s="19" t="s">
        <v>88</v>
      </c>
      <c r="C50" s="36" t="str">
        <f>"#closingTime#: #"&amp;B50&amp;"#"</f>
        <v>#closingTime#: #19:00:57Z#</v>
      </c>
      <c r="D50" s="76" t="str">
        <f t="shared" si="3"/>
        <v>"closingTime": "19:00:57Z"</v>
      </c>
      <c r="E50" s="26" t="str">
        <f t="shared" si="1"/>
        <v>"closingTime": "19:00:57Z"</v>
      </c>
      <c r="F50" s="11" t="str">
        <f t="shared" si="2"/>
        <v>= exemplo</v>
      </c>
      <c r="G50" s="41" t="s">
        <v>220</v>
      </c>
      <c r="H50" s="36"/>
    </row>
    <row r="51" spans="1:8" x14ac:dyDescent="0.25">
      <c r="A51" s="8"/>
      <c r="B51" s="18"/>
      <c r="C51" s="36" t="s">
        <v>74</v>
      </c>
      <c r="D51" s="76" t="str">
        <f t="shared" si="3"/>
        <v>},</v>
      </c>
      <c r="E51" s="26" t="str">
        <f t="shared" si="1"/>
        <v>},</v>
      </c>
      <c r="F51" s="11" t="str">
        <f t="shared" si="2"/>
        <v/>
      </c>
      <c r="G51" s="41" t="s">
        <v>74</v>
      </c>
      <c r="H51" s="36"/>
    </row>
    <row r="52" spans="1:8" x14ac:dyDescent="0.25">
      <c r="A52" s="8"/>
      <c r="B52" s="18"/>
      <c r="C52" s="36" t="s">
        <v>73</v>
      </c>
      <c r="D52" s="76" t="str">
        <f t="shared" si="3"/>
        <v>{</v>
      </c>
      <c r="E52" s="26" t="str">
        <f t="shared" si="1"/>
        <v>{</v>
      </c>
      <c r="F52" s="11" t="str">
        <f t="shared" si="2"/>
        <v/>
      </c>
      <c r="G52" s="41" t="s">
        <v>73</v>
      </c>
      <c r="H52" s="36"/>
    </row>
    <row r="53" spans="1:8" x14ac:dyDescent="0.25">
      <c r="A53" s="8" t="s">
        <v>58</v>
      </c>
      <c r="B53" s="19" t="s">
        <v>24</v>
      </c>
      <c r="C53" s="36" t="str">
        <f>"#weekday#: #"&amp;B53&amp;"#,"</f>
        <v>#weekday#: #TERCA_FEIRA#,</v>
      </c>
      <c r="D53" s="76" t="str">
        <f t="shared" si="3"/>
        <v>"weekday": "TERCA_FEIRA",</v>
      </c>
      <c r="E53" s="26" t="str">
        <f t="shared" si="1"/>
        <v>"weekday": "TERCA_FEIRA",</v>
      </c>
      <c r="F53" s="11" t="str">
        <f t="shared" si="2"/>
        <v>= exemplo</v>
      </c>
      <c r="G53" s="41" t="s">
        <v>223</v>
      </c>
      <c r="H53" s="36"/>
    </row>
    <row r="54" spans="1:8" ht="30" x14ac:dyDescent="0.25">
      <c r="A54" s="8" t="s">
        <v>59</v>
      </c>
      <c r="B54" s="19" t="s">
        <v>87</v>
      </c>
      <c r="C54" s="36" t="str">
        <f>"#openingTime#: #"&amp;B54&amp;"#,"</f>
        <v>#openingTime#: #13:00:57Z#,</v>
      </c>
      <c r="D54" s="76" t="str">
        <f t="shared" si="3"/>
        <v>"openingTime": "13:00:57Z",</v>
      </c>
      <c r="E54" s="26" t="str">
        <f t="shared" si="1"/>
        <v>"openingTime": "13:00:57Z",</v>
      </c>
      <c r="F54" s="11" t="str">
        <f t="shared" si="2"/>
        <v>= exemplo</v>
      </c>
      <c r="G54" s="41" t="s">
        <v>219</v>
      </c>
      <c r="H54" s="36"/>
    </row>
    <row r="55" spans="1:8" ht="30" x14ac:dyDescent="0.25">
      <c r="A55" s="8" t="s">
        <v>60</v>
      </c>
      <c r="B55" s="19" t="s">
        <v>88</v>
      </c>
      <c r="C55" s="36" t="str">
        <f>"#closingTime#: #"&amp;B55&amp;"#"</f>
        <v>#closingTime#: #19:00:57Z#</v>
      </c>
      <c r="D55" s="76" t="str">
        <f t="shared" si="3"/>
        <v>"closingTime": "19:00:57Z"</v>
      </c>
      <c r="E55" s="26" t="str">
        <f t="shared" si="1"/>
        <v>"closingTime": "19:00:57Z"</v>
      </c>
      <c r="F55" s="11" t="str">
        <f t="shared" si="2"/>
        <v>= exemplo</v>
      </c>
      <c r="G55" s="41" t="s">
        <v>220</v>
      </c>
      <c r="H55" s="36"/>
    </row>
    <row r="56" spans="1:8" x14ac:dyDescent="0.25">
      <c r="A56" s="8"/>
      <c r="B56" s="18"/>
      <c r="C56" s="36" t="s">
        <v>74</v>
      </c>
      <c r="D56" s="76" t="str">
        <f t="shared" si="3"/>
        <v>},</v>
      </c>
      <c r="E56" s="26" t="str">
        <f t="shared" si="1"/>
        <v>},</v>
      </c>
      <c r="F56" s="11" t="str">
        <f t="shared" si="2"/>
        <v/>
      </c>
      <c r="G56" s="41" t="s">
        <v>74</v>
      </c>
      <c r="H56" s="36"/>
    </row>
    <row r="57" spans="1:8" x14ac:dyDescent="0.25">
      <c r="A57" s="8"/>
      <c r="B57" s="18"/>
      <c r="C57" s="36" t="s">
        <v>73</v>
      </c>
      <c r="D57" s="76" t="str">
        <f t="shared" si="3"/>
        <v>{</v>
      </c>
      <c r="E57" s="26" t="str">
        <f t="shared" si="1"/>
        <v>{</v>
      </c>
      <c r="F57" s="11" t="str">
        <f t="shared" si="2"/>
        <v/>
      </c>
      <c r="G57" s="41" t="s">
        <v>73</v>
      </c>
      <c r="H57" s="36"/>
    </row>
    <row r="58" spans="1:8" x14ac:dyDescent="0.25">
      <c r="A58" s="8" t="s">
        <v>58</v>
      </c>
      <c r="B58" s="19" t="s">
        <v>25</v>
      </c>
      <c r="C58" s="36" t="str">
        <f>"#weekday#: #"&amp;B58&amp;"#,"</f>
        <v>#weekday#: #QUARTA_FEIRA#,</v>
      </c>
      <c r="D58" s="76" t="str">
        <f t="shared" si="3"/>
        <v>"weekday": "QUARTA_FEIRA",</v>
      </c>
      <c r="E58" s="26" t="str">
        <f t="shared" si="1"/>
        <v>"weekday": "QUARTA_FEIRA",</v>
      </c>
      <c r="F58" s="11" t="str">
        <f t="shared" si="2"/>
        <v>= exemplo</v>
      </c>
      <c r="G58" s="41" t="s">
        <v>224</v>
      </c>
      <c r="H58" s="36"/>
    </row>
    <row r="59" spans="1:8" ht="30" x14ac:dyDescent="0.25">
      <c r="A59" s="8" t="s">
        <v>59</v>
      </c>
      <c r="B59" s="19" t="s">
        <v>87</v>
      </c>
      <c r="C59" s="36" t="str">
        <f>"#openingTime#: #"&amp;B59&amp;"#,"</f>
        <v>#openingTime#: #13:00:57Z#,</v>
      </c>
      <c r="D59" s="76" t="str">
        <f t="shared" si="3"/>
        <v>"openingTime": "13:00:57Z",</v>
      </c>
      <c r="E59" s="26" t="str">
        <f t="shared" si="1"/>
        <v>"openingTime": "13:00:57Z",</v>
      </c>
      <c r="F59" s="11" t="str">
        <f t="shared" si="2"/>
        <v>= exemplo</v>
      </c>
      <c r="G59" s="41" t="s">
        <v>219</v>
      </c>
      <c r="H59" s="36"/>
    </row>
    <row r="60" spans="1:8" ht="30" x14ac:dyDescent="0.25">
      <c r="A60" s="8" t="s">
        <v>60</v>
      </c>
      <c r="B60" s="19" t="s">
        <v>88</v>
      </c>
      <c r="C60" s="36" t="str">
        <f>"#closingTime#: #"&amp;B60&amp;"#"</f>
        <v>#closingTime#: #19:00:57Z#</v>
      </c>
      <c r="D60" s="76" t="str">
        <f t="shared" si="3"/>
        <v>"closingTime": "19:00:57Z"</v>
      </c>
      <c r="E60" s="26" t="str">
        <f t="shared" si="1"/>
        <v>"closingTime": "19:00:57Z"</v>
      </c>
      <c r="F60" s="11" t="str">
        <f t="shared" si="2"/>
        <v>= exemplo</v>
      </c>
      <c r="G60" s="41" t="s">
        <v>220</v>
      </c>
      <c r="H60" s="36"/>
    </row>
    <row r="61" spans="1:8" x14ac:dyDescent="0.25">
      <c r="A61" s="8"/>
      <c r="B61" s="18"/>
      <c r="C61" s="36" t="s">
        <v>74</v>
      </c>
      <c r="D61" s="76" t="str">
        <f t="shared" si="3"/>
        <v>},</v>
      </c>
      <c r="E61" s="26" t="str">
        <f t="shared" si="1"/>
        <v>},</v>
      </c>
      <c r="F61" s="11" t="str">
        <f t="shared" si="2"/>
        <v/>
      </c>
      <c r="G61" s="41" t="s">
        <v>74</v>
      </c>
      <c r="H61" s="36"/>
    </row>
    <row r="62" spans="1:8" x14ac:dyDescent="0.25">
      <c r="A62" s="8"/>
      <c r="B62" s="18"/>
      <c r="C62" s="36" t="s">
        <v>73</v>
      </c>
      <c r="D62" s="76" t="str">
        <f t="shared" si="3"/>
        <v>{</v>
      </c>
      <c r="E62" s="26" t="str">
        <f t="shared" si="1"/>
        <v>{</v>
      </c>
      <c r="F62" s="11" t="str">
        <f t="shared" si="2"/>
        <v/>
      </c>
      <c r="G62" s="41" t="s">
        <v>73</v>
      </c>
      <c r="H62" s="36"/>
    </row>
    <row r="63" spans="1:8" x14ac:dyDescent="0.25">
      <c r="A63" s="8" t="s">
        <v>58</v>
      </c>
      <c r="B63" s="19" t="s">
        <v>26</v>
      </c>
      <c r="C63" s="36" t="str">
        <f>"#weekday#: #"&amp;B63&amp;"#,"</f>
        <v>#weekday#: #QUINTA_FEIRA#,</v>
      </c>
      <c r="D63" s="76" t="str">
        <f t="shared" si="3"/>
        <v>"weekday": "QUINTA_FEIRA",</v>
      </c>
      <c r="E63" s="26" t="str">
        <f t="shared" si="1"/>
        <v>"weekday": "QUINTA_FEIRA",</v>
      </c>
      <c r="F63" s="11" t="str">
        <f t="shared" si="2"/>
        <v>= exemplo</v>
      </c>
      <c r="G63" s="41" t="s">
        <v>225</v>
      </c>
      <c r="H63" s="36"/>
    </row>
    <row r="64" spans="1:8" ht="30" x14ac:dyDescent="0.25">
      <c r="A64" s="8" t="s">
        <v>59</v>
      </c>
      <c r="B64" s="19" t="s">
        <v>87</v>
      </c>
      <c r="C64" s="36" t="str">
        <f>"#openingTime#: #"&amp;B64&amp;"#,"</f>
        <v>#openingTime#: #13:00:57Z#,</v>
      </c>
      <c r="D64" s="76" t="str">
        <f t="shared" si="3"/>
        <v>"openingTime": "13:00:57Z",</v>
      </c>
      <c r="E64" s="26" t="str">
        <f t="shared" si="1"/>
        <v>"openingTime": "13:00:57Z",</v>
      </c>
      <c r="F64" s="11" t="str">
        <f t="shared" si="2"/>
        <v>= exemplo</v>
      </c>
      <c r="G64" s="41" t="s">
        <v>219</v>
      </c>
      <c r="H64" s="36"/>
    </row>
    <row r="65" spans="1:8" ht="30" x14ac:dyDescent="0.25">
      <c r="A65" s="8" t="s">
        <v>60</v>
      </c>
      <c r="B65" s="19" t="s">
        <v>88</v>
      </c>
      <c r="C65" s="36" t="str">
        <f>"#closingTime#: #"&amp;B65&amp;"#"</f>
        <v>#closingTime#: #19:00:57Z#</v>
      </c>
      <c r="D65" s="76" t="str">
        <f t="shared" si="3"/>
        <v>"closingTime": "19:00:57Z"</v>
      </c>
      <c r="E65" s="26" t="str">
        <f t="shared" si="1"/>
        <v>"closingTime": "19:00:57Z"</v>
      </c>
      <c r="F65" s="11" t="str">
        <f t="shared" si="2"/>
        <v>= exemplo</v>
      </c>
      <c r="G65" s="41" t="s">
        <v>220</v>
      </c>
      <c r="H65" s="36"/>
    </row>
    <row r="66" spans="1:8" x14ac:dyDescent="0.25">
      <c r="A66" s="8"/>
      <c r="B66" s="18"/>
      <c r="C66" s="36" t="s">
        <v>74</v>
      </c>
      <c r="D66" s="76" t="str">
        <f t="shared" si="3"/>
        <v>},</v>
      </c>
      <c r="E66" s="26" t="str">
        <f t="shared" si="1"/>
        <v>},</v>
      </c>
      <c r="F66" s="11" t="str">
        <f t="shared" si="2"/>
        <v/>
      </c>
      <c r="G66" s="41" t="s">
        <v>74</v>
      </c>
      <c r="H66" s="36"/>
    </row>
    <row r="67" spans="1:8" x14ac:dyDescent="0.25">
      <c r="A67" s="8"/>
      <c r="B67" s="18"/>
      <c r="C67" s="36" t="s">
        <v>73</v>
      </c>
      <c r="D67" s="76" t="str">
        <f t="shared" ref="D67:D79" si="4">SUBSTITUTE(C67,"#","""")</f>
        <v>{</v>
      </c>
      <c r="E67" s="26" t="str">
        <f t="shared" si="1"/>
        <v>{</v>
      </c>
      <c r="F67" s="11" t="str">
        <f t="shared" si="2"/>
        <v/>
      </c>
      <c r="G67" s="41" t="s">
        <v>73</v>
      </c>
      <c r="H67" s="36"/>
    </row>
    <row r="68" spans="1:8" x14ac:dyDescent="0.25">
      <c r="A68" s="8" t="s">
        <v>58</v>
      </c>
      <c r="B68" s="19" t="s">
        <v>27</v>
      </c>
      <c r="C68" s="36" t="str">
        <f>"#weekday#: #"&amp;B68&amp;"#,"</f>
        <v>#weekday#: #SEXTA_FEIRA#,</v>
      </c>
      <c r="D68" s="76" t="str">
        <f t="shared" si="4"/>
        <v>"weekday": "SEXTA_FEIRA",</v>
      </c>
      <c r="E68" s="26" t="str">
        <f t="shared" ref="E68:E79" si="5">D68</f>
        <v>"weekday": "SEXTA_FEIRA",</v>
      </c>
      <c r="F68" s="11" t="str">
        <f t="shared" ref="F68:F127" si="6">IF(OR(D68="{",D68="[",D68="}",D68="},",D68="]",,D68="],"),"",  IF(E68=G68,"= exemplo",IF(B68="","PREENCHER","") ) )</f>
        <v>= exemplo</v>
      </c>
      <c r="G68" s="41" t="s">
        <v>226</v>
      </c>
      <c r="H68" s="36"/>
    </row>
    <row r="69" spans="1:8" ht="30" x14ac:dyDescent="0.25">
      <c r="A69" s="8" t="s">
        <v>59</v>
      </c>
      <c r="B69" s="19" t="s">
        <v>87</v>
      </c>
      <c r="C69" s="36" t="str">
        <f>"#openingTime#: #"&amp;B69&amp;"#,"</f>
        <v>#openingTime#: #13:00:57Z#,</v>
      </c>
      <c r="D69" s="76" t="str">
        <f t="shared" si="4"/>
        <v>"openingTime": "13:00:57Z",</v>
      </c>
      <c r="E69" s="26" t="str">
        <f t="shared" si="5"/>
        <v>"openingTime": "13:00:57Z",</v>
      </c>
      <c r="F69" s="11" t="str">
        <f t="shared" si="6"/>
        <v>= exemplo</v>
      </c>
      <c r="G69" s="41" t="s">
        <v>219</v>
      </c>
      <c r="H69" s="36"/>
    </row>
    <row r="70" spans="1:8" ht="30" x14ac:dyDescent="0.25">
      <c r="A70" s="8" t="s">
        <v>60</v>
      </c>
      <c r="B70" s="19" t="s">
        <v>88</v>
      </c>
      <c r="C70" s="36" t="str">
        <f>"#closingTime#: #"&amp;B70&amp;"#"</f>
        <v>#closingTime#: #19:00:57Z#</v>
      </c>
      <c r="D70" s="76" t="str">
        <f t="shared" si="4"/>
        <v>"closingTime": "19:00:57Z"</v>
      </c>
      <c r="E70" s="26" t="str">
        <f t="shared" si="5"/>
        <v>"closingTime": "19:00:57Z"</v>
      </c>
      <c r="F70" s="11" t="str">
        <f t="shared" si="6"/>
        <v>= exemplo</v>
      </c>
      <c r="G70" s="41" t="s">
        <v>220</v>
      </c>
      <c r="H70" s="36"/>
    </row>
    <row r="71" spans="1:8" x14ac:dyDescent="0.25">
      <c r="A71" s="8"/>
      <c r="B71" s="18"/>
      <c r="C71" s="36" t="s">
        <v>75</v>
      </c>
      <c r="D71" s="76" t="str">
        <f t="shared" si="4"/>
        <v>}</v>
      </c>
      <c r="E71" s="26" t="str">
        <f t="shared" si="5"/>
        <v>}</v>
      </c>
      <c r="F71" s="11" t="str">
        <f t="shared" si="6"/>
        <v/>
      </c>
      <c r="G71" s="41" t="s">
        <v>75</v>
      </c>
      <c r="H71" s="36"/>
    </row>
    <row r="72" spans="1:8" x14ac:dyDescent="0.25">
      <c r="A72" s="8"/>
      <c r="B72" s="18"/>
      <c r="C72" s="36" t="s">
        <v>167</v>
      </c>
      <c r="D72" s="76" t="str">
        <f t="shared" si="4"/>
        <v>],</v>
      </c>
      <c r="E72" s="26" t="str">
        <f t="shared" si="5"/>
        <v>],</v>
      </c>
      <c r="F72" s="11" t="str">
        <f t="shared" si="6"/>
        <v/>
      </c>
      <c r="G72" s="41" t="s">
        <v>167</v>
      </c>
      <c r="H72" s="36"/>
    </row>
    <row r="73" spans="1:8" ht="30" x14ac:dyDescent="0.25">
      <c r="A73" s="8" t="s">
        <v>61</v>
      </c>
      <c r="B73" s="19" t="s">
        <v>14</v>
      </c>
      <c r="C73" s="36" t="str">
        <f>"#exception#: #"&amp;B73&amp;"#,"</f>
        <v>#exception#: #Exceto feriados municipais, estaduais e nacionais#,</v>
      </c>
      <c r="D73" s="76" t="str">
        <f t="shared" si="4"/>
        <v>"exception": "Exceto feriados municipais, estaduais e nacionais",</v>
      </c>
      <c r="E73" s="26" t="str">
        <f t="shared" si="5"/>
        <v>"exception": "Exceto feriados municipais, estaduais e nacionais",</v>
      </c>
      <c r="F73" s="11" t="str">
        <f t="shared" si="6"/>
        <v>= exemplo</v>
      </c>
      <c r="G73" s="41" t="s">
        <v>221</v>
      </c>
      <c r="H73" s="36"/>
    </row>
    <row r="74" spans="1:8" ht="45" x14ac:dyDescent="0.25">
      <c r="A74" s="8" t="s">
        <v>62</v>
      </c>
      <c r="B74" s="19" t="s">
        <v>63</v>
      </c>
      <c r="C74" s="36" t="str">
        <f>"#isPublicAccessAllowed#:"&amp;B74</f>
        <v>#isPublicAccessAllowed#:true</v>
      </c>
      <c r="D74" s="76" t="str">
        <f t="shared" si="4"/>
        <v>"isPublicAccessAllowed":true</v>
      </c>
      <c r="E74" s="26" t="str">
        <f t="shared" si="5"/>
        <v>"isPublicAccessAllowed":true</v>
      </c>
      <c r="F74" s="11" t="str">
        <f t="shared" si="6"/>
        <v/>
      </c>
      <c r="G74" s="41" t="s">
        <v>196</v>
      </c>
      <c r="H74" s="36"/>
    </row>
    <row r="75" spans="1:8" x14ac:dyDescent="0.25">
      <c r="A75" s="8"/>
      <c r="B75" s="18"/>
      <c r="C75" s="36" t="s">
        <v>74</v>
      </c>
      <c r="D75" s="76" t="str">
        <f t="shared" si="4"/>
        <v>},</v>
      </c>
      <c r="E75" s="26" t="str">
        <f t="shared" si="5"/>
        <v>},</v>
      </c>
      <c r="F75" s="11" t="str">
        <f t="shared" si="6"/>
        <v/>
      </c>
      <c r="G75" s="41" t="s">
        <v>74</v>
      </c>
      <c r="H75" s="36"/>
    </row>
    <row r="76" spans="1:8" x14ac:dyDescent="0.25">
      <c r="A76" s="8" t="s">
        <v>64</v>
      </c>
      <c r="B76" s="21" t="s">
        <v>90</v>
      </c>
      <c r="C76" s="36" t="s">
        <v>235</v>
      </c>
      <c r="D76" s="76" t="str">
        <f t="shared" si="4"/>
        <v>"phones":</v>
      </c>
      <c r="E76" s="26" t="str">
        <f t="shared" si="5"/>
        <v>"phones":</v>
      </c>
      <c r="F76" s="11" t="str">
        <f t="shared" si="6"/>
        <v>= exemplo</v>
      </c>
      <c r="G76" s="41" t="s">
        <v>197</v>
      </c>
      <c r="H76" s="36"/>
    </row>
    <row r="77" spans="1:8" x14ac:dyDescent="0.25">
      <c r="A77" s="8"/>
      <c r="B77" s="18"/>
      <c r="C77" s="36" t="s">
        <v>165</v>
      </c>
      <c r="D77" s="76" t="str">
        <f t="shared" si="4"/>
        <v>[</v>
      </c>
      <c r="E77" s="26" t="str">
        <f t="shared" si="5"/>
        <v>[</v>
      </c>
      <c r="F77" s="11" t="str">
        <f t="shared" si="6"/>
        <v/>
      </c>
      <c r="G77" s="41" t="s">
        <v>165</v>
      </c>
      <c r="H77" s="36"/>
    </row>
    <row r="78" spans="1:8" x14ac:dyDescent="0.25">
      <c r="A78" s="8"/>
      <c r="B78" s="18"/>
      <c r="C78" s="36" t="s">
        <v>73</v>
      </c>
      <c r="D78" s="76" t="str">
        <f t="shared" si="4"/>
        <v>{</v>
      </c>
      <c r="E78" s="26" t="str">
        <f t="shared" si="5"/>
        <v>{</v>
      </c>
      <c r="F78" s="11" t="str">
        <f t="shared" si="6"/>
        <v/>
      </c>
      <c r="G78" s="41" t="s">
        <v>73</v>
      </c>
      <c r="H78" s="36"/>
    </row>
    <row r="79" spans="1:8" x14ac:dyDescent="0.25">
      <c r="A79" s="8" t="s">
        <v>41</v>
      </c>
      <c r="B79" s="19" t="s">
        <v>15</v>
      </c>
      <c r="C79" s="36" t="str">
        <f>"#type#: #"&amp;B79&amp;"#,"</f>
        <v>#type#: #FIXO#,</v>
      </c>
      <c r="D79" s="76" t="str">
        <f t="shared" si="4"/>
        <v>"type": "FIXO",</v>
      </c>
      <c r="E79" s="26" t="str">
        <f t="shared" si="5"/>
        <v>"type": "FIXO",</v>
      </c>
      <c r="F79" s="11" t="str">
        <f t="shared" si="6"/>
        <v>= exemplo</v>
      </c>
      <c r="G79" s="41" t="s">
        <v>198</v>
      </c>
      <c r="H79" s="36"/>
    </row>
    <row r="80" spans="1:8" x14ac:dyDescent="0.25">
      <c r="A80" s="8" t="s">
        <v>65</v>
      </c>
      <c r="B80" s="19" t="s">
        <v>16</v>
      </c>
      <c r="C80" s="36" t="str">
        <f>"#countryCallingCode#: #"&amp;B80&amp;"#,"</f>
        <v>#countryCallingCode#: #55#,</v>
      </c>
      <c r="D80" s="76" t="str">
        <f t="shared" ref="D80:D127" si="7">SUBSTITUTE(C80,"#","""")</f>
        <v>"countryCallingCode": "55",</v>
      </c>
      <c r="E80" s="26" t="str">
        <f t="shared" ref="E80:E127" si="8">D80</f>
        <v>"countryCallingCode": "55",</v>
      </c>
      <c r="F80" s="11" t="str">
        <f t="shared" si="6"/>
        <v>= exemplo</v>
      </c>
      <c r="G80" s="41" t="s">
        <v>199</v>
      </c>
      <c r="H80" s="36"/>
    </row>
    <row r="81" spans="1:8" x14ac:dyDescent="0.25">
      <c r="A81" s="8" t="s">
        <v>66</v>
      </c>
      <c r="B81" s="19" t="s">
        <v>17</v>
      </c>
      <c r="C81" s="36" t="str">
        <f>"#areaCode#: #"&amp;B81&amp;"#,"</f>
        <v>#areaCode#: #14#,</v>
      </c>
      <c r="D81" s="76" t="str">
        <f t="shared" si="7"/>
        <v>"areaCode": "14",</v>
      </c>
      <c r="E81" s="26" t="str">
        <f t="shared" si="8"/>
        <v>"areaCode": "14",</v>
      </c>
      <c r="F81" s="11" t="str">
        <f t="shared" si="6"/>
        <v/>
      </c>
      <c r="G81" s="41" t="s">
        <v>200</v>
      </c>
      <c r="H81" s="36"/>
    </row>
    <row r="82" spans="1:8" x14ac:dyDescent="0.25">
      <c r="A82" s="8" t="s">
        <v>67</v>
      </c>
      <c r="B82" s="19" t="s">
        <v>18</v>
      </c>
      <c r="C82" s="36" t="str">
        <f>"#number#: #"&amp;B82&amp;"#"</f>
        <v>#number#: #35721199#</v>
      </c>
      <c r="D82" s="76" t="str">
        <f t="shared" si="7"/>
        <v>"number": "35721199"</v>
      </c>
      <c r="E82" s="26" t="str">
        <f t="shared" si="8"/>
        <v>"number": "35721199"</v>
      </c>
      <c r="F82" s="11" t="str">
        <f t="shared" si="6"/>
        <v>= exemplo</v>
      </c>
      <c r="G82" s="41" t="s">
        <v>201</v>
      </c>
      <c r="H82" s="36"/>
    </row>
    <row r="83" spans="1:8" x14ac:dyDescent="0.25">
      <c r="A83" s="8"/>
      <c r="B83" s="18"/>
      <c r="C83" s="36" t="s">
        <v>74</v>
      </c>
      <c r="D83" s="76" t="str">
        <f t="shared" si="7"/>
        <v>},</v>
      </c>
      <c r="E83" s="26" t="str">
        <f t="shared" si="8"/>
        <v>},</v>
      </c>
      <c r="F83" s="11" t="str">
        <f t="shared" si="6"/>
        <v/>
      </c>
      <c r="G83" s="41" t="s">
        <v>74</v>
      </c>
      <c r="H83" s="36"/>
    </row>
    <row r="84" spans="1:8" x14ac:dyDescent="0.25">
      <c r="A84" s="8"/>
      <c r="B84" s="18"/>
      <c r="C84" s="36" t="s">
        <v>73</v>
      </c>
      <c r="D84" s="76" t="str">
        <f t="shared" si="7"/>
        <v>{</v>
      </c>
      <c r="E84" s="26" t="str">
        <f t="shared" si="8"/>
        <v>{</v>
      </c>
      <c r="F84" s="11" t="str">
        <f t="shared" si="6"/>
        <v/>
      </c>
      <c r="G84" s="41" t="s">
        <v>73</v>
      </c>
      <c r="H84" s="36"/>
    </row>
    <row r="85" spans="1:8" x14ac:dyDescent="0.25">
      <c r="A85" s="8" t="s">
        <v>41</v>
      </c>
      <c r="B85" s="19" t="s">
        <v>19</v>
      </c>
      <c r="C85" s="36" t="str">
        <f>"#type#: #"&amp;B85&amp;"#,"</f>
        <v>#type#: #MOVEL#,</v>
      </c>
      <c r="D85" s="76" t="str">
        <f t="shared" si="7"/>
        <v>"type": "MOVEL",</v>
      </c>
      <c r="E85" s="26" t="str">
        <f t="shared" si="8"/>
        <v>"type": "MOVEL",</v>
      </c>
      <c r="F85" s="11" t="str">
        <f t="shared" si="6"/>
        <v>= exemplo</v>
      </c>
      <c r="G85" s="41" t="s">
        <v>243</v>
      </c>
      <c r="H85" s="36"/>
    </row>
    <row r="86" spans="1:8" x14ac:dyDescent="0.25">
      <c r="A86" s="8" t="s">
        <v>65</v>
      </c>
      <c r="B86" s="19" t="s">
        <v>16</v>
      </c>
      <c r="C86" s="36" t="str">
        <f>"#countryCallingCode#: #"&amp;B86&amp;"#,"</f>
        <v>#countryCallingCode#: #55#,</v>
      </c>
      <c r="D86" s="76" t="str">
        <f t="shared" si="7"/>
        <v>"countryCallingCode": "55",</v>
      </c>
      <c r="E86" s="26" t="str">
        <f t="shared" si="8"/>
        <v>"countryCallingCode": "55",</v>
      </c>
      <c r="F86" s="11" t="str">
        <f t="shared" si="6"/>
        <v>= exemplo</v>
      </c>
      <c r="G86" s="41" t="s">
        <v>199</v>
      </c>
      <c r="H86" s="36"/>
    </row>
    <row r="87" spans="1:8" x14ac:dyDescent="0.25">
      <c r="A87" s="8" t="s">
        <v>66</v>
      </c>
      <c r="B87" s="19" t="s">
        <v>266</v>
      </c>
      <c r="C87" s="36" t="str">
        <f>"#areaCode#: #"&amp;B87&amp;"#,"</f>
        <v>#areaCode#: #19#,</v>
      </c>
      <c r="D87" s="76" t="str">
        <f t="shared" si="7"/>
        <v>"areaCode": "19",</v>
      </c>
      <c r="E87" s="26" t="str">
        <f t="shared" si="8"/>
        <v>"areaCode": "19",</v>
      </c>
      <c r="F87" s="11" t="str">
        <f t="shared" si="6"/>
        <v>= exemplo</v>
      </c>
      <c r="G87" s="41" t="s">
        <v>200</v>
      </c>
      <c r="H87" s="36"/>
    </row>
    <row r="88" spans="1:8" x14ac:dyDescent="0.25">
      <c r="A88" s="8" t="s">
        <v>67</v>
      </c>
      <c r="B88" s="19" t="s">
        <v>18</v>
      </c>
      <c r="C88" s="36" t="str">
        <f>"#number#: #"&amp;B88&amp;"#"</f>
        <v>#number#: #35721199#</v>
      </c>
      <c r="D88" s="76" t="str">
        <f t="shared" si="7"/>
        <v>"number": "35721199"</v>
      </c>
      <c r="E88" s="26" t="str">
        <f t="shared" si="8"/>
        <v>"number": "35721199"</v>
      </c>
      <c r="F88" s="11" t="str">
        <f t="shared" si="6"/>
        <v>= exemplo</v>
      </c>
      <c r="G88" s="41" t="s">
        <v>201</v>
      </c>
      <c r="H88" s="36"/>
    </row>
    <row r="89" spans="1:8" x14ac:dyDescent="0.25">
      <c r="A89" s="8"/>
      <c r="B89" s="18"/>
      <c r="C89" s="36" t="s">
        <v>75</v>
      </c>
      <c r="D89" s="76" t="str">
        <f t="shared" si="7"/>
        <v>}</v>
      </c>
      <c r="E89" s="26" t="str">
        <f t="shared" si="8"/>
        <v>}</v>
      </c>
      <c r="F89" s="11" t="str">
        <f t="shared" si="6"/>
        <v/>
      </c>
      <c r="G89" s="41" t="s">
        <v>75</v>
      </c>
      <c r="H89" s="36"/>
    </row>
    <row r="90" spans="1:8" x14ac:dyDescent="0.25">
      <c r="A90" s="8"/>
      <c r="B90" s="18"/>
      <c r="C90" s="36" t="s">
        <v>167</v>
      </c>
      <c r="D90" s="76" t="str">
        <f t="shared" si="7"/>
        <v>],</v>
      </c>
      <c r="E90" s="26" t="str">
        <f t="shared" si="8"/>
        <v>],</v>
      </c>
      <c r="F90" s="11" t="str">
        <f t="shared" si="6"/>
        <v/>
      </c>
      <c r="G90" s="41" t="s">
        <v>167</v>
      </c>
      <c r="H90" s="36"/>
    </row>
    <row r="91" spans="1:8" ht="30" x14ac:dyDescent="0.25">
      <c r="A91" s="8" t="s">
        <v>68</v>
      </c>
      <c r="B91" s="18"/>
      <c r="C91" s="36" t="s">
        <v>236</v>
      </c>
      <c r="D91" s="76" t="str">
        <f t="shared" si="7"/>
        <v>"services":</v>
      </c>
      <c r="E91" s="26" t="str">
        <f t="shared" si="8"/>
        <v>"services":</v>
      </c>
      <c r="F91" s="11" t="str">
        <f t="shared" si="6"/>
        <v>= exemplo</v>
      </c>
      <c r="G91" s="41" t="s">
        <v>202</v>
      </c>
      <c r="H91" s="36"/>
    </row>
    <row r="92" spans="1:8" x14ac:dyDescent="0.25">
      <c r="A92" s="8"/>
      <c r="B92" s="18"/>
      <c r="C92" s="36" t="s">
        <v>165</v>
      </c>
      <c r="D92" s="76" t="str">
        <f t="shared" si="7"/>
        <v>[</v>
      </c>
      <c r="E92" s="26" t="str">
        <f t="shared" si="8"/>
        <v>[</v>
      </c>
      <c r="F92" s="11" t="str">
        <f t="shared" si="6"/>
        <v/>
      </c>
      <c r="G92" s="41" t="s">
        <v>165</v>
      </c>
      <c r="H92" s="36"/>
    </row>
    <row r="93" spans="1:8" x14ac:dyDescent="0.25">
      <c r="A93" s="8"/>
      <c r="B93" s="18"/>
      <c r="C93" s="36" t="s">
        <v>73</v>
      </c>
      <c r="D93" s="76" t="str">
        <f t="shared" si="7"/>
        <v>{</v>
      </c>
      <c r="E93" s="26" t="str">
        <f t="shared" si="8"/>
        <v>{</v>
      </c>
      <c r="F93" s="11" t="str">
        <f t="shared" si="6"/>
        <v/>
      </c>
      <c r="G93" s="41" t="s">
        <v>73</v>
      </c>
      <c r="H93" s="36"/>
    </row>
    <row r="94" spans="1:8" ht="45" x14ac:dyDescent="0.25">
      <c r="A94" s="8" t="s">
        <v>69</v>
      </c>
      <c r="B94" s="19" t="s">
        <v>148</v>
      </c>
      <c r="C94" s="36" t="str">
        <f>"#name#: #"&amp;B94&amp;"#,"</f>
        <v>#name#: #ABERTURA_CONTAS_DEPOSITOS_OU_PAGAMENTO_PRE_PAGA#,</v>
      </c>
      <c r="D94" s="76" t="str">
        <f t="shared" si="7"/>
        <v>"name": "ABERTURA_CONTAS_DEPOSITOS_OU_PAGAMENTO_PRE_PAGA",</v>
      </c>
      <c r="E94" s="26" t="str">
        <f t="shared" si="8"/>
        <v>"name": "ABERTURA_CONTAS_DEPOSITOS_OU_PAGAMENTO_PRE_PAGA",</v>
      </c>
      <c r="F94" s="11" t="str">
        <f t="shared" si="6"/>
        <v>= exemplo</v>
      </c>
      <c r="G94" s="41" t="s">
        <v>203</v>
      </c>
      <c r="H94" s="36"/>
    </row>
    <row r="95" spans="1:8" ht="30" x14ac:dyDescent="0.25">
      <c r="A95" s="8" t="s">
        <v>42</v>
      </c>
      <c r="B95" s="19" t="s">
        <v>94</v>
      </c>
      <c r="C95" s="36" t="str">
        <f>"#code#: #"&amp;B95&amp;"#,"</f>
        <v>#code#: #ABRE_CONTA_DEPOSITO_OU_PRE_PAGA#,</v>
      </c>
      <c r="D95" s="76" t="str">
        <f t="shared" si="7"/>
        <v>"code": "ABRE_CONTA_DEPOSITO_OU_PRE_PAGA",</v>
      </c>
      <c r="E95" s="26" t="str">
        <f t="shared" si="8"/>
        <v>"code": "ABRE_CONTA_DEPOSITO_OU_PRE_PAGA",</v>
      </c>
      <c r="F95" s="11" t="str">
        <f t="shared" si="6"/>
        <v>= exemplo</v>
      </c>
      <c r="G95" s="41" t="s">
        <v>204</v>
      </c>
      <c r="H95" s="36"/>
    </row>
    <row r="96" spans="1:8" ht="30" x14ac:dyDescent="0.25">
      <c r="A96" s="8" t="s">
        <v>70</v>
      </c>
      <c r="B96" s="77" t="s">
        <v>284</v>
      </c>
      <c r="C96" s="36" t="str">
        <f>"#additionalInfo#: #"&amp;B96&amp;"#"</f>
        <v>#additionalInfo#: # #</v>
      </c>
      <c r="D96" s="76" t="str">
        <f t="shared" si="7"/>
        <v>"additionalInfo": " "</v>
      </c>
      <c r="E96" s="26" t="str">
        <f t="shared" si="8"/>
        <v>"additionalInfo": " "</v>
      </c>
      <c r="F96" s="11" t="str">
        <f t="shared" si="6"/>
        <v/>
      </c>
      <c r="G96" s="41" t="s">
        <v>205</v>
      </c>
      <c r="H96" s="36"/>
    </row>
    <row r="97" spans="1:8" x14ac:dyDescent="0.25">
      <c r="A97" s="8"/>
      <c r="B97" s="18"/>
      <c r="C97" s="36" t="s">
        <v>74</v>
      </c>
      <c r="D97" s="76" t="str">
        <f t="shared" si="7"/>
        <v>},</v>
      </c>
      <c r="E97" s="26" t="str">
        <f t="shared" si="8"/>
        <v>},</v>
      </c>
      <c r="F97" s="11" t="str">
        <f t="shared" si="6"/>
        <v/>
      </c>
      <c r="G97" s="41" t="s">
        <v>74</v>
      </c>
      <c r="H97" s="36"/>
    </row>
    <row r="98" spans="1:8" x14ac:dyDescent="0.25">
      <c r="A98" s="8"/>
      <c r="B98" s="18"/>
      <c r="C98" s="36" t="s">
        <v>73</v>
      </c>
      <c r="D98" s="76" t="str">
        <f t="shared" si="7"/>
        <v>{</v>
      </c>
      <c r="E98" s="26" t="str">
        <f t="shared" si="8"/>
        <v>{</v>
      </c>
      <c r="F98" s="11" t="str">
        <f t="shared" si="6"/>
        <v/>
      </c>
      <c r="G98" s="41" t="s">
        <v>73</v>
      </c>
      <c r="H98" s="36"/>
    </row>
    <row r="99" spans="1:8" ht="45" x14ac:dyDescent="0.25">
      <c r="A99" s="8" t="s">
        <v>69</v>
      </c>
      <c r="B99" s="19" t="s">
        <v>20</v>
      </c>
      <c r="C99" s="36" t="str">
        <f>"#name#: #"&amp;B99&amp;"#,"</f>
        <v>#name#: #RECEBIMENTOS_PAGAMENTOS_QUALQUER_NATUREZA#,</v>
      </c>
      <c r="D99" s="76" t="str">
        <f t="shared" si="7"/>
        <v>"name": "RECEBIMENTOS_PAGAMENTOS_QUALQUER_NATUREZA",</v>
      </c>
      <c r="E99" s="26" t="str">
        <f t="shared" si="8"/>
        <v>"name": "RECEBIMENTOS_PAGAMENTOS_QUALQUER_NATUREZA",</v>
      </c>
      <c r="F99" s="11" t="str">
        <f t="shared" si="6"/>
        <v/>
      </c>
      <c r="G99" s="41" t="s">
        <v>203</v>
      </c>
      <c r="H99" s="36"/>
    </row>
    <row r="100" spans="1:8" x14ac:dyDescent="0.25">
      <c r="A100" s="8" t="s">
        <v>42</v>
      </c>
      <c r="B100" s="19" t="s">
        <v>21</v>
      </c>
      <c r="C100" s="36" t="str">
        <f>"#code#: #"&amp;B100&amp;"#,"</f>
        <v>#code#: #RECEBE_PAGA_QUALQUER_NATUREZA#,</v>
      </c>
      <c r="D100" s="76" t="str">
        <f t="shared" si="7"/>
        <v>"code": "RECEBE_PAGA_QUALQUER_NATUREZA",</v>
      </c>
      <c r="E100" s="26" t="str">
        <f t="shared" si="8"/>
        <v>"code": "RECEBE_PAGA_QUALQUER_NATUREZA",</v>
      </c>
      <c r="F100" s="11" t="str">
        <f t="shared" si="6"/>
        <v/>
      </c>
      <c r="G100" s="41" t="s">
        <v>204</v>
      </c>
      <c r="H100" s="36"/>
    </row>
    <row r="101" spans="1:8" ht="30" x14ac:dyDescent="0.25">
      <c r="A101" s="8" t="s">
        <v>70</v>
      </c>
      <c r="B101" s="19"/>
      <c r="C101" s="36" t="str">
        <f>"#additionalInfo#: #"&amp;B101&amp;"#"</f>
        <v>#additionalInfo#: ##</v>
      </c>
      <c r="D101" s="76" t="str">
        <f t="shared" si="7"/>
        <v>"additionalInfo": ""</v>
      </c>
      <c r="E101" s="26" t="str">
        <f t="shared" si="8"/>
        <v>"additionalInfo": ""</v>
      </c>
      <c r="F101" s="11" t="str">
        <f t="shared" si="6"/>
        <v>PREENCHER</v>
      </c>
      <c r="G101" s="41" t="s">
        <v>205</v>
      </c>
      <c r="H101" s="36"/>
    </row>
    <row r="102" spans="1:8" x14ac:dyDescent="0.25">
      <c r="A102" s="8"/>
      <c r="B102" s="23"/>
      <c r="C102" s="36" t="s">
        <v>74</v>
      </c>
      <c r="D102" s="76" t="str">
        <f t="shared" si="7"/>
        <v>},</v>
      </c>
      <c r="E102" s="26" t="str">
        <f t="shared" si="8"/>
        <v>},</v>
      </c>
      <c r="F102" s="11" t="str">
        <f t="shared" si="6"/>
        <v/>
      </c>
      <c r="G102" s="41" t="s">
        <v>74</v>
      </c>
      <c r="H102" s="36"/>
    </row>
    <row r="103" spans="1:8" x14ac:dyDescent="0.25">
      <c r="A103" s="8"/>
      <c r="B103" s="23"/>
      <c r="C103" s="36" t="s">
        <v>73</v>
      </c>
      <c r="D103" s="76" t="str">
        <f t="shared" si="7"/>
        <v>{</v>
      </c>
      <c r="E103" s="26" t="str">
        <f t="shared" si="8"/>
        <v>{</v>
      </c>
      <c r="F103" s="11" t="str">
        <f t="shared" si="6"/>
        <v/>
      </c>
      <c r="G103" s="41" t="s">
        <v>73</v>
      </c>
      <c r="H103" s="36"/>
    </row>
    <row r="104" spans="1:8" x14ac:dyDescent="0.25">
      <c r="A104" s="8" t="s">
        <v>69</v>
      </c>
      <c r="B104" s="19" t="s">
        <v>22</v>
      </c>
      <c r="C104" s="36" t="str">
        <f>"#name#: #"&amp;B104&amp;"#,"</f>
        <v>#name#: #OUTROS_PRODUTOS_SERVICOS#,</v>
      </c>
      <c r="D104" s="76" t="str">
        <f t="shared" si="7"/>
        <v>"name": "OUTROS_PRODUTOS_SERVICOS",</v>
      </c>
      <c r="E104" s="26" t="str">
        <f t="shared" si="8"/>
        <v>"name": "OUTROS_PRODUTOS_SERVICOS",</v>
      </c>
      <c r="F104" s="11" t="str">
        <f t="shared" si="6"/>
        <v/>
      </c>
      <c r="G104" s="41" t="s">
        <v>203</v>
      </c>
      <c r="H104" s="36"/>
    </row>
    <row r="105" spans="1:8" x14ac:dyDescent="0.25">
      <c r="A105" s="8" t="s">
        <v>42</v>
      </c>
      <c r="B105" s="19" t="s">
        <v>22</v>
      </c>
      <c r="C105" s="36" t="str">
        <f>"#code#: #"&amp;B105&amp;"#,"</f>
        <v>#code#: #OUTROS_PRODUTOS_SERVICOS#,</v>
      </c>
      <c r="D105" s="76" t="str">
        <f t="shared" si="7"/>
        <v>"code": "OUTROS_PRODUTOS_SERVICOS",</v>
      </c>
      <c r="E105" s="26" t="str">
        <f t="shared" si="8"/>
        <v>"code": "OUTROS_PRODUTOS_SERVICOS",</v>
      </c>
      <c r="F105" s="11" t="str">
        <f t="shared" si="6"/>
        <v/>
      </c>
      <c r="G105" s="41" t="s">
        <v>204</v>
      </c>
      <c r="H105" s="36"/>
    </row>
    <row r="106" spans="1:8" ht="30" x14ac:dyDescent="0.25">
      <c r="A106" s="8" t="s">
        <v>70</v>
      </c>
      <c r="B106" s="19" t="s">
        <v>23</v>
      </c>
      <c r="C106" s="36" t="str">
        <f>"#additionalInfo#: #"&amp;B106&amp;"#"</f>
        <v>#additionalInfo#: #Renegociação#</v>
      </c>
      <c r="D106" s="76" t="str">
        <f t="shared" si="7"/>
        <v>"additionalInfo": "Renegociação"</v>
      </c>
      <c r="E106" s="26" t="str">
        <f t="shared" si="8"/>
        <v>"additionalInfo": "Renegociação"</v>
      </c>
      <c r="F106" s="11" t="str">
        <f t="shared" si="6"/>
        <v/>
      </c>
      <c r="G106" s="41" t="s">
        <v>205</v>
      </c>
      <c r="H106" s="36"/>
    </row>
    <row r="107" spans="1:8" x14ac:dyDescent="0.25">
      <c r="A107" s="8"/>
      <c r="B107" s="23"/>
      <c r="C107" s="36" t="s">
        <v>75</v>
      </c>
      <c r="D107" s="76" t="str">
        <f t="shared" si="7"/>
        <v>}</v>
      </c>
      <c r="E107" s="26" t="str">
        <f t="shared" si="8"/>
        <v>}</v>
      </c>
      <c r="F107" s="11" t="str">
        <f t="shared" si="6"/>
        <v/>
      </c>
      <c r="G107" s="41" t="s">
        <v>75</v>
      </c>
      <c r="H107" s="36"/>
    </row>
    <row r="108" spans="1:8" x14ac:dyDescent="0.25">
      <c r="A108" s="8"/>
      <c r="B108" s="23"/>
      <c r="C108" s="36" t="s">
        <v>167</v>
      </c>
      <c r="D108" s="76" t="str">
        <f t="shared" si="7"/>
        <v>],</v>
      </c>
      <c r="E108" s="26" t="str">
        <f t="shared" si="8"/>
        <v>],</v>
      </c>
      <c r="F108" s="11" t="str">
        <f t="shared" si="6"/>
        <v/>
      </c>
      <c r="G108" s="41" t="s">
        <v>167</v>
      </c>
      <c r="H108" s="36"/>
    </row>
    <row r="109" spans="1:8" ht="45" x14ac:dyDescent="0.25">
      <c r="A109" s="8" t="s">
        <v>261</v>
      </c>
      <c r="B109" s="39" t="s">
        <v>264</v>
      </c>
      <c r="C109" s="36" t="str">
        <f>"#lastModified#: #"&amp;B109&amp;"#"</f>
        <v>#lastModified#: #2021-05-21T08:30:00Z#</v>
      </c>
      <c r="D109" s="76" t="str">
        <f t="shared" si="7"/>
        <v>"lastModified": "2021-05-21T08:30:00Z"</v>
      </c>
      <c r="E109" s="26" t="str">
        <f t="shared" si="8"/>
        <v>"lastModified": "2021-05-21T08:30:00Z"</v>
      </c>
      <c r="F109" s="11" t="str">
        <f t="shared" si="6"/>
        <v>= exemplo</v>
      </c>
      <c r="G109" s="41" t="s">
        <v>206</v>
      </c>
      <c r="H109" s="36"/>
    </row>
    <row r="110" spans="1:8" x14ac:dyDescent="0.25">
      <c r="A110" s="9"/>
      <c r="B110" s="23"/>
      <c r="C110" s="36" t="s">
        <v>75</v>
      </c>
      <c r="D110" s="76" t="str">
        <f t="shared" si="7"/>
        <v>}</v>
      </c>
      <c r="E110" s="26" t="str">
        <f t="shared" si="8"/>
        <v>}</v>
      </c>
      <c r="F110" s="11" t="str">
        <f t="shared" si="6"/>
        <v/>
      </c>
      <c r="G110" s="41" t="s">
        <v>75</v>
      </c>
      <c r="H110" s="36"/>
    </row>
    <row r="111" spans="1:8" x14ac:dyDescent="0.25">
      <c r="A111" s="9"/>
      <c r="B111" s="23"/>
      <c r="C111" s="36" t="s">
        <v>167</v>
      </c>
      <c r="D111" s="76" t="str">
        <f t="shared" si="7"/>
        <v>],</v>
      </c>
      <c r="E111" s="26" t="str">
        <f t="shared" si="8"/>
        <v>],</v>
      </c>
      <c r="F111" s="11" t="str">
        <f t="shared" si="6"/>
        <v/>
      </c>
      <c r="G111" s="41" t="s">
        <v>167</v>
      </c>
      <c r="H111" s="36"/>
    </row>
    <row r="112" spans="1:8" x14ac:dyDescent="0.25">
      <c r="A112" s="9"/>
      <c r="B112" s="23"/>
      <c r="C112" s="36" t="s">
        <v>237</v>
      </c>
      <c r="D112" s="76" t="str">
        <f t="shared" si="7"/>
        <v>"links":</v>
      </c>
      <c r="E112" s="26" t="str">
        <f t="shared" si="8"/>
        <v>"links":</v>
      </c>
      <c r="F112" s="11" t="str">
        <f t="shared" si="6"/>
        <v>= exemplo</v>
      </c>
      <c r="G112" s="41" t="s">
        <v>207</v>
      </c>
      <c r="H112" s="36"/>
    </row>
    <row r="113" spans="1:8" x14ac:dyDescent="0.25">
      <c r="A113" s="9"/>
      <c r="B113" s="23"/>
      <c r="C113" s="36" t="s">
        <v>73</v>
      </c>
      <c r="D113" s="76" t="str">
        <f t="shared" si="7"/>
        <v>{</v>
      </c>
      <c r="E113" s="26" t="str">
        <f t="shared" si="8"/>
        <v>{</v>
      </c>
      <c r="F113" s="11" t="str">
        <f t="shared" si="6"/>
        <v/>
      </c>
      <c r="G113" s="41" t="s">
        <v>73</v>
      </c>
      <c r="H113" s="36"/>
    </row>
    <row r="114" spans="1:8" ht="30" x14ac:dyDescent="0.25">
      <c r="A114" s="8" t="s">
        <v>76</v>
      </c>
      <c r="B114" s="33" t="s">
        <v>267</v>
      </c>
      <c r="C114" t="str">
        <f>"#self#: #"&amp;B114&amp;"#,"</f>
        <v>#self#: #https://api.banco.com.br/open-banking/pontosPix/v1/?page=3&amp;page-size=25#,</v>
      </c>
      <c r="D114" s="76" t="str">
        <f t="shared" si="7"/>
        <v>"self": "https://api.banco.com.br/open-banking/pontosPix/v1/?page=3&amp;page-size=25",</v>
      </c>
      <c r="E114" s="26" t="str">
        <f t="shared" si="8"/>
        <v>"self": "https://api.banco.com.br/open-banking/pontosPix/v1/?page=3&amp;page-size=25",</v>
      </c>
      <c r="F114" s="11" t="str">
        <f t="shared" si="6"/>
        <v>= exemplo</v>
      </c>
      <c r="G114" s="42" t="s">
        <v>168</v>
      </c>
      <c r="H114" s="37"/>
    </row>
    <row r="115" spans="1:8" ht="30" x14ac:dyDescent="0.25">
      <c r="A115" s="8" t="s">
        <v>77</v>
      </c>
      <c r="B115" s="33" t="s">
        <v>268</v>
      </c>
      <c r="C115" t="str">
        <f>"#first#: #"&amp;B115&amp;"#,"</f>
        <v>#first#: #https://api.banco.com.br/open-banking/pontosPix/v1/page=1&amp;page-size=25#,</v>
      </c>
      <c r="D115" s="76" t="str">
        <f t="shared" si="7"/>
        <v>"first": "https://api.banco.com.br/open-banking/pontosPix/v1/page=1&amp;page-size=25",</v>
      </c>
      <c r="E115" s="26" t="str">
        <f t="shared" si="8"/>
        <v>"first": "https://api.banco.com.br/open-banking/pontosPix/v1/page=1&amp;page-size=25",</v>
      </c>
      <c r="F115" s="11" t="str">
        <f t="shared" si="6"/>
        <v>= exemplo</v>
      </c>
      <c r="G115" s="42" t="s">
        <v>169</v>
      </c>
      <c r="H115" s="37"/>
    </row>
    <row r="116" spans="1:8" ht="30" x14ac:dyDescent="0.25">
      <c r="A116" s="8" t="s">
        <v>78</v>
      </c>
      <c r="B116" s="34" t="s">
        <v>269</v>
      </c>
      <c r="C116" t="str">
        <f>"#prev#: #"&amp;B116&amp;"#,"</f>
        <v>#prev#: #https://api.banco.com.br/open-banking/pontosPix/v1/?page=2&amp;page-size=25#,</v>
      </c>
      <c r="D116" s="76" t="str">
        <f t="shared" si="7"/>
        <v>"prev": "https://api.banco.com.br/open-banking/pontosPix/v1/?page=2&amp;page-size=25",</v>
      </c>
      <c r="E116" s="26" t="str">
        <f t="shared" si="8"/>
        <v>"prev": "https://api.banco.com.br/open-banking/pontosPix/v1/?page=2&amp;page-size=25",</v>
      </c>
      <c r="F116" s="11" t="str">
        <f t="shared" si="6"/>
        <v>= exemplo</v>
      </c>
      <c r="G116" s="42" t="s">
        <v>170</v>
      </c>
      <c r="H116" s="37"/>
    </row>
    <row r="117" spans="1:8" ht="30" x14ac:dyDescent="0.25">
      <c r="A117" s="8" t="s">
        <v>79</v>
      </c>
      <c r="B117" s="34" t="s">
        <v>270</v>
      </c>
      <c r="C117" t="str">
        <f>"#next#: #"&amp;B117&amp;"#,"</f>
        <v>#next#: #https://api.banco.com.br/open-banking/pontosPix/v1/?page=4&amp;page-size=25#,</v>
      </c>
      <c r="D117" s="76" t="str">
        <f t="shared" si="7"/>
        <v>"next": "https://api.banco.com.br/open-banking/pontosPix/v1/?page=4&amp;page-size=25",</v>
      </c>
      <c r="E117" s="26" t="str">
        <f t="shared" si="8"/>
        <v>"next": "https://api.banco.com.br/open-banking/pontosPix/v1/?page=4&amp;page-size=25",</v>
      </c>
      <c r="F117" s="11" t="str">
        <f t="shared" si="6"/>
        <v>= exemplo</v>
      </c>
      <c r="G117" s="42" t="s">
        <v>171</v>
      </c>
      <c r="H117" s="37"/>
    </row>
    <row r="118" spans="1:8" ht="30" x14ac:dyDescent="0.25">
      <c r="A118" s="8" t="s">
        <v>80</v>
      </c>
      <c r="B118" s="33" t="s">
        <v>271</v>
      </c>
      <c r="C118" t="str">
        <f>"#last#: #"&amp;B118&amp;"#"</f>
        <v>#last#: #https://api.banco.com.br/open-banking/pontosPix/v1/?page=5&amp;page-size=25#</v>
      </c>
      <c r="D118" s="76" t="str">
        <f t="shared" si="7"/>
        <v>"last": "https://api.banco.com.br/open-banking/pontosPix/v1/?page=5&amp;page-size=25"</v>
      </c>
      <c r="E118" s="26" t="str">
        <f t="shared" si="8"/>
        <v>"last": "https://api.banco.com.br/open-banking/pontosPix/v1/?page=5&amp;page-size=25"</v>
      </c>
      <c r="F118" s="11" t="str">
        <f t="shared" si="6"/>
        <v>= exemplo</v>
      </c>
      <c r="G118" s="42" t="s">
        <v>172</v>
      </c>
      <c r="H118" s="37"/>
    </row>
    <row r="119" spans="1:8" x14ac:dyDescent="0.25">
      <c r="A119" s="9"/>
      <c r="B119" s="24" t="s">
        <v>74</v>
      </c>
      <c r="C119" s="36" t="s">
        <v>74</v>
      </c>
      <c r="D119" s="76" t="str">
        <f t="shared" si="7"/>
        <v>},</v>
      </c>
      <c r="E119" s="26" t="str">
        <f t="shared" si="8"/>
        <v>},</v>
      </c>
      <c r="F119" s="11" t="str">
        <f t="shared" si="6"/>
        <v/>
      </c>
      <c r="G119" s="41" t="s">
        <v>74</v>
      </c>
      <c r="H119" s="36"/>
    </row>
    <row r="120" spans="1:8" x14ac:dyDescent="0.25">
      <c r="A120" s="9"/>
      <c r="B120" s="24"/>
      <c r="C120" s="36" t="s">
        <v>238</v>
      </c>
      <c r="D120" s="76" t="str">
        <f t="shared" si="7"/>
        <v>"meta":</v>
      </c>
      <c r="E120" s="26" t="str">
        <f t="shared" si="8"/>
        <v>"meta":</v>
      </c>
      <c r="F120" s="11" t="str">
        <f t="shared" si="6"/>
        <v>= exemplo</v>
      </c>
      <c r="G120" s="41" t="s">
        <v>208</v>
      </c>
      <c r="H120" s="36"/>
    </row>
    <row r="121" spans="1:8" x14ac:dyDescent="0.25">
      <c r="A121" s="9"/>
      <c r="B121" s="24"/>
      <c r="C121" s="36" t="s">
        <v>73</v>
      </c>
      <c r="D121" s="76" t="str">
        <f t="shared" si="7"/>
        <v>{</v>
      </c>
      <c r="E121" s="26" t="str">
        <f t="shared" si="8"/>
        <v>{</v>
      </c>
      <c r="F121" s="11" t="str">
        <f t="shared" si="6"/>
        <v/>
      </c>
      <c r="G121" s="41" t="s">
        <v>73</v>
      </c>
      <c r="H121" s="36"/>
    </row>
    <row r="122" spans="1:8" ht="45" x14ac:dyDescent="0.25">
      <c r="A122" s="7" t="s">
        <v>262</v>
      </c>
      <c r="B122" s="34" t="s">
        <v>264</v>
      </c>
      <c r="C122" s="36" t="str">
        <f>"#lastModified#: #"&amp;B122&amp;"#,"</f>
        <v>#lastModified#: #2021-05-21T08:30:00Z#,</v>
      </c>
      <c r="D122" s="76" t="str">
        <f t="shared" si="7"/>
        <v>"lastModified": "2021-05-21T08:30:00Z",</v>
      </c>
      <c r="E122" s="26" t="str">
        <f t="shared" si="8"/>
        <v>"lastModified": "2021-05-21T08:30:00Z",</v>
      </c>
      <c r="F122" s="11" t="str">
        <f t="shared" si="6"/>
        <v>= exemplo</v>
      </c>
      <c r="G122" s="41" t="s">
        <v>209</v>
      </c>
      <c r="H122" s="36"/>
    </row>
    <row r="123" spans="1:8" ht="30" x14ac:dyDescent="0.25">
      <c r="A123" s="7" t="s">
        <v>260</v>
      </c>
      <c r="B123" s="34" t="s">
        <v>264</v>
      </c>
      <c r="C123" s="36" t="str">
        <f>"#requestDateTime#: #"&amp;B123&amp;"#,"</f>
        <v>#requestDateTime#: #2021-05-21T08:30:00Z#,</v>
      </c>
      <c r="D123" s="76" t="str">
        <f t="shared" si="7"/>
        <v>"requestDateTime": "2021-05-21T08:30:00Z",</v>
      </c>
      <c r="E123" s="26" t="str">
        <f t="shared" si="8"/>
        <v>"requestDateTime": "2021-05-21T08:30:00Z",</v>
      </c>
      <c r="F123" s="11" t="str">
        <f t="shared" si="6"/>
        <v>= exemplo</v>
      </c>
      <c r="G123" s="41" t="s">
        <v>210</v>
      </c>
      <c r="H123" s="36"/>
    </row>
    <row r="124" spans="1:8" x14ac:dyDescent="0.25">
      <c r="A124" s="8" t="s">
        <v>81</v>
      </c>
      <c r="B124" s="34">
        <v>1</v>
      </c>
      <c r="C124" s="36" t="str">
        <f>"#totalRecords#:"&amp;B124&amp;","</f>
        <v>#totalRecords#:1,</v>
      </c>
      <c r="D124" s="76" t="str">
        <f t="shared" si="7"/>
        <v>"totalRecords":1,</v>
      </c>
      <c r="E124" s="26" t="str">
        <f t="shared" si="8"/>
        <v>"totalRecords":1,</v>
      </c>
      <c r="F124" s="11" t="str">
        <f t="shared" si="6"/>
        <v/>
      </c>
      <c r="G124" s="41" t="s">
        <v>211</v>
      </c>
      <c r="H124" s="36"/>
    </row>
    <row r="125" spans="1:8" x14ac:dyDescent="0.25">
      <c r="A125" s="8" t="s">
        <v>82</v>
      </c>
      <c r="B125" s="34">
        <v>1</v>
      </c>
      <c r="C125" s="36" t="str">
        <f>"#totalPages#: "&amp;B125</f>
        <v>#totalPages#: 1</v>
      </c>
      <c r="D125" s="76" t="str">
        <f t="shared" si="7"/>
        <v>"totalPages": 1</v>
      </c>
      <c r="E125" s="26" t="str">
        <f t="shared" si="8"/>
        <v>"totalPages": 1</v>
      </c>
      <c r="F125" s="11" t="str">
        <f t="shared" si="6"/>
        <v>= exemplo</v>
      </c>
      <c r="G125" s="41" t="s">
        <v>212</v>
      </c>
      <c r="H125" s="36"/>
    </row>
    <row r="126" spans="1:8" x14ac:dyDescent="0.25">
      <c r="A126" s="9"/>
      <c r="B126" s="9"/>
      <c r="C126" s="36" t="s">
        <v>75</v>
      </c>
      <c r="D126" s="76" t="str">
        <f t="shared" si="7"/>
        <v>}</v>
      </c>
      <c r="E126" s="26" t="str">
        <f t="shared" si="8"/>
        <v>}</v>
      </c>
      <c r="F126" s="11" t="str">
        <f t="shared" si="6"/>
        <v/>
      </c>
      <c r="G126" s="41" t="s">
        <v>75</v>
      </c>
      <c r="H126" s="36"/>
    </row>
    <row r="127" spans="1:8" x14ac:dyDescent="0.25">
      <c r="A127" s="9"/>
      <c r="B127" s="9"/>
      <c r="C127" s="35" t="s">
        <v>75</v>
      </c>
      <c r="D127" s="76" t="str">
        <f t="shared" si="7"/>
        <v>}</v>
      </c>
      <c r="E127" s="26" t="str">
        <f t="shared" si="8"/>
        <v>}</v>
      </c>
      <c r="F127" s="11" t="str">
        <f t="shared" si="6"/>
        <v/>
      </c>
      <c r="G127" s="40" t="s">
        <v>75</v>
      </c>
      <c r="H127" s="35"/>
    </row>
  </sheetData>
  <sheetProtection algorithmName="SHA-512" hashValue="9CAYJkYSgm/4Yk/g495AgJfmn9gHDUIG1LPdFRyKCPKMhn0IIxX2DwDZLiSV3hJa5oBnUE6GnXNtOccpJMz64w==" saltValue="UAwD17qs/QMKiCyu2DckJA==" spinCount="100000" sheet="1" formatCells="0" formatColumns="0" formatRows="0" selectLockedCells="1" sort="0" autoFilter="0"/>
  <mergeCells count="1">
    <mergeCell ref="A1:E1"/>
  </mergeCells>
  <dataValidations count="1">
    <dataValidation type="list" allowBlank="1" showInputMessage="1" showErrorMessage="1" sqref="B74" xr:uid="{1778B0DF-1210-44D9-89FD-404CC1322E83}">
      <formula1>"false,true"</formula1>
    </dataValidation>
  </dataValidations>
  <hyperlinks>
    <hyperlink ref="C11" r:id="rId1" display="https://example.com/mobile-banking/companiesList" xr:uid="{57A19312-E661-42C0-A2AF-67D839C66A0E}"/>
    <hyperlink ref="G114" r:id="rId2" display="https://api.banco.com.br/open-banking/pontosPix/v1/?page=3&amp;page-size=25" xr:uid="{8D77C7B4-2D4D-471E-9A28-271A5470AE06}"/>
    <hyperlink ref="G115" r:id="rId3" display="https://api.banco.com.br/open-banking/pontosPix/v1/page=1&amp;page-size=25" xr:uid="{9C820734-7DFA-4CAD-858B-583175E87390}"/>
    <hyperlink ref="G116" r:id="rId4" display="https://api.banco.com.br/open-banking/pontosPix/v1/?page=2&amp;page-size=25" xr:uid="{EF4B98CF-338F-43E6-B203-51002249A7A6}"/>
    <hyperlink ref="G117" r:id="rId5" display="https://api.banco.com.br/open-banking/pontosPix/v1/?page=4&amp;page-size=25" xr:uid="{E409B5AD-CB77-4C88-BECB-833FB80DF516}"/>
    <hyperlink ref="G118" r:id="rId6" display="https://api.banco.com.br/open-banking/pontosPix/v1/?page=5&amp;page-size=25" xr:uid="{66EC58B6-E8C3-4DAD-B148-81F60814F749}"/>
  </hyperlinks>
  <pageMargins left="0.511811024" right="0.511811024" top="0.78740157499999996" bottom="0.78740157499999996" header="0.31496062000000002" footer="0.31496062000000002"/>
  <pageSetup paperSize="9" orientation="portrait" horizontalDpi="0" verticalDpi="0" r:id="rId7"/>
  <drawing r:id="rId8"/>
  <legacyDrawing r:id="rId9"/>
  <extLst>
    <ext xmlns:x14="http://schemas.microsoft.com/office/spreadsheetml/2009/9/main" uri="{CCE6A557-97BC-4b89-ADB6-D9C93CAAB3DF}">
      <x14:dataValidations xmlns:xm="http://schemas.microsoft.com/office/excel/2006/main" count="6">
        <x14:dataValidation type="list" allowBlank="1" showInputMessage="1" showErrorMessage="1" xr:uid="{78BF89ED-2F61-4694-B92A-A3C4A8CDF3BD}">
          <x14:formula1>
            <xm:f>Dominios!$B$2:$B$30</xm:f>
          </x14:formula1>
          <xm:sqref>B94 B99 B104</xm:sqref>
        </x14:dataValidation>
        <x14:dataValidation type="list" allowBlank="1" showInputMessage="1" showErrorMessage="1" xr:uid="{D527E96C-DF05-42D3-83FF-0E941F729C3C}">
          <x14:formula1>
            <xm:f>Dominios!$C$2:$C$30</xm:f>
          </x14:formula1>
          <xm:sqref>B95 B100 B105</xm:sqref>
        </x14:dataValidation>
        <x14:dataValidation type="list" allowBlank="1" showInputMessage="1" showErrorMessage="1" xr:uid="{905FC7F0-1AC8-4311-8206-B467BEBCA35B}">
          <x14:formula1>
            <xm:f>Dominios!$D$2:$D$8</xm:f>
          </x14:formula1>
          <xm:sqref>B48 B68 B63 B58 B53</xm:sqref>
        </x14:dataValidation>
        <x14:dataValidation type="list" allowBlank="1" showInputMessage="1" showErrorMessage="1" xr:uid="{04E2EADD-FC27-442E-A0D8-85EAE841D66F}">
          <x14:formula1>
            <xm:f>Dominios!$E$2:$E$5</xm:f>
          </x14:formula1>
          <xm:sqref>B17</xm:sqref>
        </x14:dataValidation>
        <x14:dataValidation type="list" allowBlank="1" showInputMessage="1" showErrorMessage="1" xr:uid="{65617E4E-D092-4778-BE65-A74DEA052CBF}">
          <x14:formula1>
            <xm:f>Dominios!$F$2:$F$3</xm:f>
          </x14:formula1>
          <xm:sqref>B79 B85</xm:sqref>
        </x14:dataValidation>
        <x14:dataValidation type="list" allowBlank="1" showInputMessage="1" showErrorMessage="1" xr:uid="{9FAAE9AE-BCD2-4FBC-A1B0-6E88960A1E0A}">
          <x14:formula1>
            <xm:f>Dominios!$G$2:$G$28</xm:f>
          </x14:formula1>
          <xm:sqref>B33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8554E-268F-4E29-8951-323F058B5250}">
  <dimension ref="A1:G30"/>
  <sheetViews>
    <sheetView workbookViewId="0">
      <selection activeCell="C15" sqref="C15"/>
    </sheetView>
  </sheetViews>
  <sheetFormatPr defaultColWidth="8.85546875" defaultRowHeight="15" x14ac:dyDescent="0.25"/>
  <cols>
    <col min="1" max="1" width="6.7109375" style="16" bestFit="1" customWidth="1"/>
    <col min="2" max="2" width="45.28515625" style="16" customWidth="1"/>
    <col min="3" max="3" width="31" style="16" customWidth="1"/>
    <col min="4" max="4" width="20" style="16" bestFit="1" customWidth="1"/>
    <col min="5" max="5" width="25" style="16" customWidth="1"/>
    <col min="6" max="6" width="10.42578125" style="16" bestFit="1" customWidth="1"/>
    <col min="7" max="7" width="21.140625" style="16" bestFit="1" customWidth="1"/>
    <col min="8" max="16384" width="8.85546875" style="16"/>
  </cols>
  <sheetData>
    <row r="1" spans="1:7" s="32" customFormat="1" ht="30" x14ac:dyDescent="0.25">
      <c r="A1" s="13" t="s">
        <v>28</v>
      </c>
      <c r="B1" s="13" t="s">
        <v>111</v>
      </c>
      <c r="C1" s="13" t="s">
        <v>112</v>
      </c>
      <c r="D1" s="13" t="s">
        <v>113</v>
      </c>
      <c r="E1" s="13" t="s">
        <v>115</v>
      </c>
      <c r="F1" s="13" t="s">
        <v>114</v>
      </c>
      <c r="G1" s="31" t="s">
        <v>116</v>
      </c>
    </row>
    <row r="2" spans="1:7" ht="30" x14ac:dyDescent="0.25">
      <c r="A2" s="29" t="s">
        <v>162</v>
      </c>
      <c r="B2" s="17" t="s">
        <v>148</v>
      </c>
      <c r="C2" s="17" t="s">
        <v>94</v>
      </c>
      <c r="D2" s="17" t="s">
        <v>119</v>
      </c>
      <c r="E2" s="17" t="s">
        <v>2</v>
      </c>
      <c r="F2" s="17" t="s">
        <v>15</v>
      </c>
      <c r="G2" s="17" t="s">
        <v>120</v>
      </c>
    </row>
    <row r="3" spans="1:7" x14ac:dyDescent="0.25">
      <c r="B3" s="17" t="s">
        <v>149</v>
      </c>
      <c r="C3" s="17" t="s">
        <v>95</v>
      </c>
      <c r="D3" s="17" t="s">
        <v>13</v>
      </c>
      <c r="E3" s="17" t="s">
        <v>121</v>
      </c>
      <c r="F3" s="17" t="s">
        <v>19</v>
      </c>
      <c r="G3" s="17" t="s">
        <v>122</v>
      </c>
    </row>
    <row r="4" spans="1:7" ht="30" x14ac:dyDescent="0.25">
      <c r="B4" s="17" t="s">
        <v>20</v>
      </c>
      <c r="C4" s="17" t="s">
        <v>21</v>
      </c>
      <c r="D4" s="17" t="s">
        <v>24</v>
      </c>
      <c r="E4" s="17" t="s">
        <v>123</v>
      </c>
      <c r="G4" s="17" t="s">
        <v>124</v>
      </c>
    </row>
    <row r="5" spans="1:7" ht="60" x14ac:dyDescent="0.25">
      <c r="B5" s="17" t="s">
        <v>150</v>
      </c>
      <c r="C5" s="17" t="s">
        <v>96</v>
      </c>
      <c r="D5" s="17" t="s">
        <v>25</v>
      </c>
      <c r="E5" s="17" t="s">
        <v>117</v>
      </c>
      <c r="G5" s="17" t="s">
        <v>125</v>
      </c>
    </row>
    <row r="6" spans="1:7" ht="45" x14ac:dyDescent="0.25">
      <c r="B6" s="17" t="s">
        <v>151</v>
      </c>
      <c r="C6" s="17" t="s">
        <v>97</v>
      </c>
      <c r="D6" s="17" t="s">
        <v>26</v>
      </c>
      <c r="G6" s="17" t="s">
        <v>126</v>
      </c>
    </row>
    <row r="7" spans="1:7" ht="30" x14ac:dyDescent="0.25">
      <c r="B7" s="17" t="s">
        <v>152</v>
      </c>
      <c r="C7" s="17" t="s">
        <v>98</v>
      </c>
      <c r="D7" s="17" t="s">
        <v>27</v>
      </c>
      <c r="G7" s="17" t="s">
        <v>127</v>
      </c>
    </row>
    <row r="8" spans="1:7" ht="30" x14ac:dyDescent="0.25">
      <c r="B8" s="17" t="s">
        <v>153</v>
      </c>
      <c r="C8" s="17" t="s">
        <v>99</v>
      </c>
      <c r="D8" s="17" t="s">
        <v>147</v>
      </c>
      <c r="G8" s="17" t="s">
        <v>128</v>
      </c>
    </row>
    <row r="9" spans="1:7" ht="30" x14ac:dyDescent="0.25">
      <c r="B9" s="17" t="s">
        <v>154</v>
      </c>
      <c r="C9" s="17" t="s">
        <v>100</v>
      </c>
      <c r="G9" s="17" t="s">
        <v>129</v>
      </c>
    </row>
    <row r="10" spans="1:7" ht="45" x14ac:dyDescent="0.25">
      <c r="B10" s="17" t="s">
        <v>155</v>
      </c>
      <c r="C10" s="17" t="s">
        <v>101</v>
      </c>
      <c r="G10" s="17" t="s">
        <v>130</v>
      </c>
    </row>
    <row r="11" spans="1:7" x14ac:dyDescent="0.25">
      <c r="B11" s="17" t="s">
        <v>102</v>
      </c>
      <c r="C11" s="17" t="s">
        <v>102</v>
      </c>
      <c r="G11" s="17" t="s">
        <v>131</v>
      </c>
    </row>
    <row r="12" spans="1:7" x14ac:dyDescent="0.25">
      <c r="B12" s="17" t="s">
        <v>103</v>
      </c>
      <c r="C12" s="17" t="s">
        <v>103</v>
      </c>
      <c r="G12" s="17" t="s">
        <v>132</v>
      </c>
    </row>
    <row r="13" spans="1:7" ht="30" x14ac:dyDescent="0.25">
      <c r="B13" s="17" t="s">
        <v>156</v>
      </c>
      <c r="C13" s="17" t="s">
        <v>104</v>
      </c>
      <c r="G13" s="17" t="s">
        <v>133</v>
      </c>
    </row>
    <row r="14" spans="1:7" ht="30" x14ac:dyDescent="0.25">
      <c r="B14" s="17" t="s">
        <v>105</v>
      </c>
      <c r="C14" s="17" t="s">
        <v>105</v>
      </c>
      <c r="G14" s="17" t="s">
        <v>134</v>
      </c>
    </row>
    <row r="15" spans="1:7" ht="30" x14ac:dyDescent="0.25">
      <c r="B15" s="17" t="s">
        <v>106</v>
      </c>
      <c r="C15" s="17" t="s">
        <v>106</v>
      </c>
      <c r="G15" s="17" t="s">
        <v>135</v>
      </c>
    </row>
    <row r="16" spans="1:7" ht="60" x14ac:dyDescent="0.25">
      <c r="B16" s="17" t="s">
        <v>157</v>
      </c>
      <c r="C16" s="17" t="s">
        <v>107</v>
      </c>
      <c r="G16" s="17" t="s">
        <v>136</v>
      </c>
    </row>
    <row r="17" spans="2:7" x14ac:dyDescent="0.25">
      <c r="B17" s="17" t="s">
        <v>108</v>
      </c>
      <c r="C17" s="17" t="s">
        <v>108</v>
      </c>
      <c r="G17" s="17" t="s">
        <v>137</v>
      </c>
    </row>
    <row r="18" spans="2:7" ht="30" x14ac:dyDescent="0.25">
      <c r="B18" s="17" t="s">
        <v>22</v>
      </c>
      <c r="C18" s="17" t="s">
        <v>22</v>
      </c>
      <c r="G18" s="17" t="s">
        <v>138</v>
      </c>
    </row>
    <row r="19" spans="2:7" x14ac:dyDescent="0.25">
      <c r="B19" s="17" t="s">
        <v>109</v>
      </c>
      <c r="C19" s="17" t="s">
        <v>109</v>
      </c>
      <c r="G19" s="17" t="s">
        <v>139</v>
      </c>
    </row>
    <row r="20" spans="2:7" x14ac:dyDescent="0.25">
      <c r="B20" s="17" t="s">
        <v>110</v>
      </c>
      <c r="C20" s="17" t="s">
        <v>110</v>
      </c>
      <c r="G20" s="17" t="s">
        <v>140</v>
      </c>
    </row>
    <row r="21" spans="2:7" x14ac:dyDescent="0.25">
      <c r="B21" s="17" t="s">
        <v>93</v>
      </c>
      <c r="C21" s="17" t="s">
        <v>93</v>
      </c>
      <c r="G21" s="17" t="s">
        <v>141</v>
      </c>
    </row>
    <row r="22" spans="2:7" x14ac:dyDescent="0.25">
      <c r="B22" s="30"/>
      <c r="C22" s="30"/>
      <c r="G22" s="17" t="s">
        <v>142</v>
      </c>
    </row>
    <row r="23" spans="2:7" x14ac:dyDescent="0.25">
      <c r="B23" s="30"/>
      <c r="C23" s="30"/>
      <c r="G23" s="17" t="s">
        <v>143</v>
      </c>
    </row>
    <row r="24" spans="2:7" x14ac:dyDescent="0.25">
      <c r="B24" s="30"/>
      <c r="C24" s="30"/>
      <c r="G24" s="17" t="s">
        <v>144</v>
      </c>
    </row>
    <row r="25" spans="2:7" x14ac:dyDescent="0.25">
      <c r="B25" s="30"/>
      <c r="C25" s="30"/>
      <c r="G25" s="17" t="s">
        <v>145</v>
      </c>
    </row>
    <row r="26" spans="2:7" x14ac:dyDescent="0.25">
      <c r="B26" s="30"/>
      <c r="C26" s="30"/>
      <c r="G26" s="17" t="s">
        <v>8</v>
      </c>
    </row>
    <row r="27" spans="2:7" x14ac:dyDescent="0.25">
      <c r="B27" s="30"/>
      <c r="C27" s="30"/>
      <c r="G27" s="17" t="s">
        <v>146</v>
      </c>
    </row>
    <row r="28" spans="2:7" x14ac:dyDescent="0.25">
      <c r="B28" s="30"/>
      <c r="C28" s="30"/>
      <c r="G28" s="17" t="s">
        <v>118</v>
      </c>
    </row>
    <row r="29" spans="2:7" x14ac:dyDescent="0.25">
      <c r="B29" s="30"/>
      <c r="C29" s="30"/>
    </row>
    <row r="30" spans="2:7" x14ac:dyDescent="0.25">
      <c r="B30" s="30"/>
      <c r="C30" s="30"/>
    </row>
  </sheetData>
  <sheetProtection algorithmName="SHA-512" hashValue="iAXNEXY09NfWXLqjJTcG7iytP7nGSbP3NJVltRjvI3ab3Scgvxu0bE1FQNxAhLGGvJgAS+fSrgy81z8dMazlvw==" saltValue="x/hqRZhfsWARCHWbLWlFmg==" spinCount="100000" sheet="1" objects="1" scenarios="1" formatCells="0" formatColumns="0" formatRows="0" sort="0" autoFilter="0"/>
  <pageMargins left="0.511811024" right="0.511811024" top="0.78740157499999996" bottom="0.78740157499999996" header="0.31496062000000002" footer="0.31496062000000002"/>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Cabeçalho</vt:lpstr>
      <vt:lpstr>SoMatriz</vt:lpstr>
      <vt:lpstr>Dominios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Yoshio Hada</dc:creator>
  <cp:lastModifiedBy>Yoshio Hada</cp:lastModifiedBy>
  <dcterms:created xsi:type="dcterms:W3CDTF">2021-01-29T11:15:14Z</dcterms:created>
  <dcterms:modified xsi:type="dcterms:W3CDTF">2023-01-19T14:43:36Z</dcterms:modified>
</cp:coreProperties>
</file>