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Dropbox\B3Bee\Projetos\validaCanaisAtendimento\"/>
    </mc:Choice>
  </mc:AlternateContent>
  <xr:revisionPtr revIDLastSave="0" documentId="13_ncr:1_{02F6F0C5-4170-4B02-AE99-56F4A94849DC}" xr6:coauthVersionLast="46" xr6:coauthVersionMax="46" xr10:uidLastSave="{00000000-0000-0000-0000-000000000000}"/>
  <workbookProtection workbookAlgorithmName="SHA-512" workbookHashValue="34iQTs53d931H5XbGoCRd20/XtVuSrxAaJFzndhP/a8VUnNowo1Xb/P6bRHnFrfnYJnQCJOrUfdKNumn0kSFhg==" workbookSaltValue="COTbvhxnTOzkC9h9tdC0Bw==" workbookSpinCount="100000" lockStructure="1"/>
  <bookViews>
    <workbookView xWindow="16284" yWindow="-108" windowWidth="23256" windowHeight="12576" xr2:uid="{B7DACB1E-4870-42AF-8D4B-DD1767D058D9}"/>
  </bookViews>
  <sheets>
    <sheet name="Cabeçalho" sheetId="2" r:id="rId1"/>
    <sheet name="Matriz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F100" i="1"/>
  <c r="F101" i="1"/>
  <c r="F27" i="1"/>
  <c r="F15" i="1"/>
  <c r="F17" i="1"/>
  <c r="F16" i="1"/>
  <c r="F20" i="1"/>
  <c r="F19" i="1"/>
  <c r="F18" i="1"/>
  <c r="F24" i="1"/>
  <c r="F26" i="1"/>
  <c r="F25" i="1"/>
  <c r="F30" i="1"/>
  <c r="F31" i="1"/>
  <c r="F28" i="1"/>
  <c r="F42" i="1"/>
  <c r="F41" i="1"/>
  <c r="F40" i="1"/>
  <c r="F47" i="1"/>
  <c r="F46" i="1"/>
  <c r="F45" i="1"/>
  <c r="F52" i="1"/>
  <c r="F51" i="1"/>
  <c r="F50" i="1"/>
  <c r="F57" i="1"/>
  <c r="F56" i="1"/>
  <c r="F55" i="1"/>
  <c r="F62" i="1"/>
  <c r="F61" i="1"/>
  <c r="F60" i="1"/>
  <c r="F65" i="1"/>
  <c r="F66" i="1"/>
  <c r="F72" i="1"/>
  <c r="F71" i="1"/>
  <c r="F70" i="1"/>
  <c r="F78" i="1"/>
  <c r="F77" i="1"/>
  <c r="F76" i="1"/>
  <c r="F85" i="1"/>
  <c r="F84" i="1"/>
  <c r="F90" i="1"/>
  <c r="F89" i="1"/>
  <c r="F88" i="1"/>
  <c r="C102" i="1"/>
  <c r="C104" i="1"/>
  <c r="D104" i="1" s="1"/>
  <c r="E104" i="1" s="1"/>
  <c r="F104" i="1" s="1"/>
  <c r="C103" i="1"/>
  <c r="D102" i="1"/>
  <c r="E102" i="1" s="1"/>
  <c r="C101" i="1"/>
  <c r="D101" i="1" s="1"/>
  <c r="E101" i="1" s="1"/>
  <c r="C100" i="1"/>
  <c r="D100" i="1" s="1"/>
  <c r="E100" i="1" s="1"/>
  <c r="C107" i="1"/>
  <c r="C108" i="1"/>
  <c r="D108" i="1" s="1"/>
  <c r="E108" i="1" s="1"/>
  <c r="D107" i="1"/>
  <c r="E107" i="1" s="1"/>
  <c r="D103" i="1"/>
  <c r="E103" i="1" s="1"/>
  <c r="F103" i="1"/>
  <c r="F102" i="1"/>
  <c r="F108" i="1"/>
  <c r="F107" i="1"/>
  <c r="D110" i="1"/>
  <c r="E110" i="1" s="1"/>
  <c r="F110" i="1" s="1"/>
  <c r="D109" i="1"/>
  <c r="E109" i="1" s="1"/>
  <c r="F109" i="1" s="1"/>
  <c r="D106" i="1"/>
  <c r="E106" i="1" s="1"/>
  <c r="F106" i="1" s="1"/>
  <c r="D105" i="1"/>
  <c r="E105" i="1" s="1"/>
  <c r="F105" i="1" s="1"/>
  <c r="D99" i="1"/>
  <c r="E99" i="1" s="1"/>
  <c r="F99" i="1" s="1"/>
  <c r="D3" i="1"/>
  <c r="E3" i="1" s="1"/>
  <c r="F3" i="1" s="1"/>
  <c r="C62" i="1"/>
  <c r="C57" i="1"/>
  <c r="C52" i="1"/>
  <c r="C47" i="1"/>
  <c r="C42" i="1"/>
  <c r="C66" i="1"/>
  <c r="L1" i="2"/>
  <c r="C90" i="1" l="1"/>
  <c r="C89" i="1"/>
  <c r="D89" i="1" s="1"/>
  <c r="E89" i="1" s="1"/>
  <c r="C88" i="1"/>
  <c r="D88" i="1" s="1"/>
  <c r="E88" i="1" s="1"/>
  <c r="C85" i="1"/>
  <c r="D85" i="1" s="1"/>
  <c r="E85" i="1" s="1"/>
  <c r="C84" i="1"/>
  <c r="D84" i="1" s="1"/>
  <c r="E84" i="1" s="1"/>
  <c r="C79" i="1"/>
  <c r="D79" i="1" s="1"/>
  <c r="E79" i="1" s="1"/>
  <c r="F79" i="1" s="1"/>
  <c r="C78" i="1"/>
  <c r="C77" i="1"/>
  <c r="D77" i="1" s="1"/>
  <c r="E77" i="1" s="1"/>
  <c r="C76" i="1"/>
  <c r="D76" i="1" s="1"/>
  <c r="E76" i="1" s="1"/>
  <c r="C73" i="1"/>
  <c r="D73" i="1" s="1"/>
  <c r="E73" i="1" s="1"/>
  <c r="F73" i="1" s="1"/>
  <c r="C72" i="1"/>
  <c r="D72" i="1" s="1"/>
  <c r="E72" i="1" s="1"/>
  <c r="C71" i="1"/>
  <c r="D71" i="1" s="1"/>
  <c r="E71" i="1" s="1"/>
  <c r="C70" i="1"/>
  <c r="D70" i="1" s="1"/>
  <c r="E70" i="1" s="1"/>
  <c r="C65" i="1"/>
  <c r="D65" i="1" s="1"/>
  <c r="E65" i="1" s="1"/>
  <c r="C34" i="1"/>
  <c r="D34" i="1" s="1"/>
  <c r="E34" i="1" s="1"/>
  <c r="F34" i="1" s="1"/>
  <c r="C33" i="1"/>
  <c r="D33" i="1" s="1"/>
  <c r="E33" i="1" s="1"/>
  <c r="F33" i="1" s="1"/>
  <c r="C31" i="1"/>
  <c r="D31" i="1" s="1"/>
  <c r="E31" i="1" s="1"/>
  <c r="C30" i="1"/>
  <c r="D30" i="1" s="1"/>
  <c r="E30" i="1" s="1"/>
  <c r="C29" i="1"/>
  <c r="D29" i="1" s="1"/>
  <c r="E29" i="1" s="1"/>
  <c r="F29" i="1" s="1"/>
  <c r="C28" i="1"/>
  <c r="D28" i="1" s="1"/>
  <c r="E28" i="1" s="1"/>
  <c r="C27" i="1"/>
  <c r="D27" i="1" s="1"/>
  <c r="E27" i="1" s="1"/>
  <c r="C26" i="1"/>
  <c r="D26" i="1" s="1"/>
  <c r="E26" i="1" s="1"/>
  <c r="C25" i="1"/>
  <c r="D25" i="1" s="1"/>
  <c r="E25" i="1" s="1"/>
  <c r="C24" i="1"/>
  <c r="D24" i="1" s="1"/>
  <c r="E24" i="1" s="1"/>
  <c r="C23" i="1"/>
  <c r="D23" i="1" s="1"/>
  <c r="E23" i="1" s="1"/>
  <c r="F23" i="1" s="1"/>
  <c r="C20" i="1"/>
  <c r="D20" i="1" s="1"/>
  <c r="E20" i="1" s="1"/>
  <c r="C19" i="1"/>
  <c r="D19" i="1" s="1"/>
  <c r="E19" i="1" s="1"/>
  <c r="C18" i="1"/>
  <c r="D18" i="1" s="1"/>
  <c r="E18" i="1" s="1"/>
  <c r="C16" i="1"/>
  <c r="D16" i="1" s="1"/>
  <c r="E16" i="1" s="1"/>
  <c r="D90" i="1"/>
  <c r="E90" i="1" s="1"/>
  <c r="D78" i="1"/>
  <c r="E78" i="1" s="1"/>
  <c r="C15" i="1"/>
  <c r="D15" i="1" s="1"/>
  <c r="E15" i="1" s="1"/>
  <c r="D98" i="1"/>
  <c r="E98" i="1" s="1"/>
  <c r="F98" i="1" s="1"/>
  <c r="D97" i="1"/>
  <c r="E97" i="1" s="1"/>
  <c r="F97" i="1" s="1"/>
  <c r="D96" i="1"/>
  <c r="E96" i="1" s="1"/>
  <c r="F96" i="1" s="1"/>
  <c r="D95" i="1"/>
  <c r="E95" i="1" s="1"/>
  <c r="F95" i="1" s="1"/>
  <c r="D94" i="1"/>
  <c r="E94" i="1" s="1"/>
  <c r="F94" i="1" s="1"/>
  <c r="D93" i="1"/>
  <c r="E93" i="1" s="1"/>
  <c r="F93" i="1" s="1"/>
  <c r="D92" i="1"/>
  <c r="E92" i="1" s="1"/>
  <c r="F92" i="1" s="1"/>
  <c r="D91" i="1"/>
  <c r="E91" i="1" s="1"/>
  <c r="F91" i="1" s="1"/>
  <c r="D87" i="1"/>
  <c r="E87" i="1" s="1"/>
  <c r="F87" i="1" s="1"/>
  <c r="D86" i="1"/>
  <c r="E86" i="1" s="1"/>
  <c r="F86" i="1" s="1"/>
  <c r="D83" i="1"/>
  <c r="F83" i="1" s="1"/>
  <c r="D82" i="1"/>
  <c r="E82" i="1" s="1"/>
  <c r="F82" i="1" s="1"/>
  <c r="D81" i="1"/>
  <c r="E81" i="1" s="1"/>
  <c r="F81" i="1" s="1"/>
  <c r="D80" i="1"/>
  <c r="E80" i="1" s="1"/>
  <c r="F80" i="1" s="1"/>
  <c r="D75" i="1"/>
  <c r="E75" i="1" s="1"/>
  <c r="F75" i="1" s="1"/>
  <c r="D74" i="1"/>
  <c r="E74" i="1" s="1"/>
  <c r="F74" i="1" s="1"/>
  <c r="D69" i="1"/>
  <c r="E69" i="1" s="1"/>
  <c r="F69" i="1" s="1"/>
  <c r="D68" i="1"/>
  <c r="E68" i="1" s="1"/>
  <c r="F68" i="1" s="1"/>
  <c r="D67" i="1"/>
  <c r="E67" i="1" s="1"/>
  <c r="F67" i="1" s="1"/>
  <c r="D66" i="1"/>
  <c r="E66" i="1" s="1"/>
  <c r="D64" i="1"/>
  <c r="E64" i="1" s="1"/>
  <c r="F64" i="1" s="1"/>
  <c r="D63" i="1"/>
  <c r="E63" i="1" s="1"/>
  <c r="F63" i="1" s="1"/>
  <c r="D59" i="1"/>
  <c r="E59" i="1" s="1"/>
  <c r="F59" i="1" s="1"/>
  <c r="D58" i="1"/>
  <c r="E58" i="1" s="1"/>
  <c r="F58" i="1" s="1"/>
  <c r="D54" i="1"/>
  <c r="E54" i="1" s="1"/>
  <c r="F54" i="1" s="1"/>
  <c r="D53" i="1"/>
  <c r="E53" i="1" s="1"/>
  <c r="F53" i="1" s="1"/>
  <c r="D49" i="1"/>
  <c r="E49" i="1" s="1"/>
  <c r="F49" i="1" s="1"/>
  <c r="D48" i="1"/>
  <c r="E48" i="1" s="1"/>
  <c r="F48" i="1" s="1"/>
  <c r="D44" i="1"/>
  <c r="E44" i="1" s="1"/>
  <c r="F44" i="1" s="1"/>
  <c r="D43" i="1"/>
  <c r="E43" i="1" s="1"/>
  <c r="F43" i="1" s="1"/>
  <c r="D39" i="1"/>
  <c r="E39" i="1" s="1"/>
  <c r="F39" i="1" s="1"/>
  <c r="D38" i="1"/>
  <c r="E38" i="1" s="1"/>
  <c r="F38" i="1" s="1"/>
  <c r="D37" i="1"/>
  <c r="E37" i="1" s="1"/>
  <c r="F37" i="1" s="1"/>
  <c r="D36" i="1"/>
  <c r="E36" i="1" s="1"/>
  <c r="F36" i="1" s="1"/>
  <c r="D35" i="1"/>
  <c r="E35" i="1" s="1"/>
  <c r="F35" i="1" s="1"/>
  <c r="D32" i="1"/>
  <c r="E32" i="1" s="1"/>
  <c r="F32" i="1" s="1"/>
  <c r="D22" i="1"/>
  <c r="E22" i="1" s="1"/>
  <c r="F22" i="1" s="1"/>
  <c r="D21" i="1"/>
  <c r="E21" i="1" s="1"/>
  <c r="F21" i="1" s="1"/>
  <c r="D14" i="1"/>
  <c r="E14" i="1" s="1"/>
  <c r="F14" i="1" s="1"/>
  <c r="D62" i="1"/>
  <c r="E62" i="1" s="1"/>
  <c r="C61" i="1"/>
  <c r="D61" i="1" s="1"/>
  <c r="E61" i="1" s="1"/>
  <c r="C60" i="1"/>
  <c r="D60" i="1" s="1"/>
  <c r="E60" i="1" s="1"/>
  <c r="D57" i="1"/>
  <c r="E57" i="1" s="1"/>
  <c r="C56" i="1"/>
  <c r="D56" i="1" s="1"/>
  <c r="E56" i="1" s="1"/>
  <c r="C55" i="1"/>
  <c r="D55" i="1" s="1"/>
  <c r="E55" i="1" s="1"/>
  <c r="D52" i="1"/>
  <c r="E52" i="1" s="1"/>
  <c r="C51" i="1"/>
  <c r="D51" i="1" s="1"/>
  <c r="E51" i="1" s="1"/>
  <c r="C50" i="1"/>
  <c r="D50" i="1" s="1"/>
  <c r="E50" i="1" s="1"/>
  <c r="D47" i="1"/>
  <c r="E47" i="1" s="1"/>
  <c r="C46" i="1"/>
  <c r="D46" i="1" s="1"/>
  <c r="E46" i="1" s="1"/>
  <c r="C45" i="1"/>
  <c r="D45" i="1" s="1"/>
  <c r="E45" i="1" s="1"/>
  <c r="D42" i="1"/>
  <c r="E42" i="1" s="1"/>
  <c r="C41" i="1"/>
  <c r="D41" i="1" s="1"/>
  <c r="E41" i="1" s="1"/>
  <c r="C40" i="1"/>
  <c r="D40" i="1" s="1"/>
  <c r="E40" i="1" s="1"/>
  <c r="C17" i="1"/>
  <c r="D17" i="1" s="1"/>
  <c r="E17" i="1" s="1"/>
  <c r="C10" i="1"/>
  <c r="D10" i="1" s="1"/>
  <c r="E10" i="1" s="1"/>
  <c r="F10" i="1" s="1"/>
  <c r="D13" i="1"/>
  <c r="E13" i="1" s="1"/>
  <c r="F13" i="1" s="1"/>
  <c r="D12" i="1"/>
  <c r="E12" i="1" s="1"/>
  <c r="F12" i="1" s="1"/>
  <c r="D8" i="1"/>
  <c r="E8" i="1" s="1"/>
  <c r="F8" i="1" s="1"/>
  <c r="D7" i="1"/>
  <c r="E7" i="1" s="1"/>
  <c r="F7" i="1" s="1"/>
  <c r="D5" i="1"/>
  <c r="E5" i="1" s="1"/>
  <c r="F5" i="1" s="1"/>
  <c r="D4" i="1"/>
  <c r="E4" i="1" s="1"/>
  <c r="F4" i="1" s="1"/>
  <c r="C11" i="1"/>
  <c r="D11" i="1" s="1"/>
  <c r="E11" i="1" s="1"/>
  <c r="F11" i="1" s="1"/>
  <c r="C9" i="1"/>
  <c r="D9" i="1" s="1"/>
  <c r="E9" i="1" s="1"/>
  <c r="F9" i="1" s="1"/>
  <c r="C6" i="1"/>
  <c r="D6" i="1" s="1"/>
  <c r="E6" i="1" s="1"/>
  <c r="F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Yoshio Hada</author>
    <author>b3bee</author>
  </authors>
  <commentList>
    <comment ref="A4" authorId="0" shapeId="0" xr:uid="{28A0F774-509A-41A2-BDF5-A57664A31565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Identificador da empresa. Deve estar previamente cadastrad
o no sistema.</t>
        </r>
      </text>
    </comment>
    <comment ref="B4" authorId="0" shapeId="0" xr:uid="{0B5DD4A5-2CC1-4B82-AFC5-F7392C16023F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Data da geração - apenas documentacional
</t>
        </r>
      </text>
    </comment>
    <comment ref="M4" authorId="1" shapeId="0" xr:uid="{1EBE5DE3-EADD-40CB-9E60-4004FA937226}">
      <text>
        <r>
          <rPr>
            <b/>
            <sz val="9"/>
            <color indexed="81"/>
            <rFont val="Segoe UI"/>
            <family val="2"/>
          </rPr>
          <t>b3bee:</t>
        </r>
        <r>
          <rPr>
            <sz val="9"/>
            <color indexed="81"/>
            <rFont val="Segoe UI"/>
            <family val="2"/>
          </rPr>
          <t xml:space="preserve">
Apenas para DMPL anual</t>
        </r>
      </text>
    </comment>
    <comment ref="A5" authorId="0" shapeId="0" xr:uid="{5C1995F8-F394-49CC-BA71-2530B7E805E6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Nome fantasia da empresa. 
Apenas efeito documentacional para sua utilização.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Yoshio Hada</author>
  </authors>
  <commentList>
    <comment ref="F2" authorId="0" shapeId="0" xr:uid="{1AC778FE-9120-475C-9A18-40E42F2C1004}">
      <text>
        <r>
          <rPr>
            <b/>
            <sz val="9"/>
            <color indexed="81"/>
            <rFont val="Segoe UI"/>
            <family val="2"/>
          </rPr>
          <t>Yoshio Hada:</t>
        </r>
        <r>
          <rPr>
            <sz val="9"/>
            <color indexed="81"/>
            <rFont val="Segoe UI"/>
            <family val="2"/>
          </rPr>
          <t xml:space="preserve">
Acusará PREENCHER no caso da coluna B continuar com o próprio exemplo do BC, base para comparação.
</t>
        </r>
      </text>
    </comment>
  </commentList>
</comments>
</file>

<file path=xl/sharedStrings.xml><?xml version="1.0" encoding="utf-8"?>
<sst xmlns="http://schemas.openxmlformats.org/spreadsheetml/2006/main" count="313" uniqueCount="211">
  <si>
    <t xml:space="preserve">        "data":{</t>
  </si>
  <si>
    <t xml:space="preserve">          "brand":{</t>
  </si>
  <si>
    <t xml:space="preserve">            "name":"Organização A",</t>
  </si>
  <si>
    <t xml:space="preserve">            "companies":[</t>
  </si>
  <si>
    <t xml:space="preserve">              {</t>
  </si>
  <si>
    <t xml:space="preserve">                "name":"Empresa A1",</t>
  </si>
  <si>
    <t xml:space="preserve">                "cnpjNumber":"45086338000178",</t>
  </si>
  <si>
    <t xml:space="preserve">                "urlComplementaryList":"https://empresaa1.com/branches-banking",</t>
  </si>
  <si>
    <t xml:space="preserve">                "branches":[</t>
  </si>
  <si>
    <t xml:space="preserve">                  {</t>
  </si>
  <si>
    <t xml:space="preserve">                    "identification":{</t>
  </si>
  <si>
    <t xml:space="preserve">                      "type":"AGENCIA",</t>
  </si>
  <si>
    <t xml:space="preserve">                      "code":"0001",</t>
  </si>
  <si>
    <t xml:space="preserve">                      "checkDigit":"9",</t>
  </si>
  <si>
    <t xml:space="preserve">                      "name":"Marília",</t>
  </si>
  <si>
    <t xml:space="preserve">                      "relatedBranch":"0001",</t>
  </si>
  <si>
    <t xml:space="preserve">                      "openingDate":"2010-01-02"</t>
  </si>
  <si>
    <t xml:space="preserve">                    },</t>
  </si>
  <si>
    <t xml:space="preserve">                    "postalAddress":{</t>
  </si>
  <si>
    <t xml:space="preserve">                      "address":"Av Naburo Ykesaki, 1270",</t>
  </si>
  <si>
    <t xml:space="preserve">                      "additionalInfo":"Loja B",</t>
  </si>
  <si>
    <t xml:space="preserve">                      "districtName":"Centro",</t>
  </si>
  <si>
    <t xml:space="preserve">                      "townName":"Marília",</t>
  </si>
  <si>
    <t xml:space="preserve">                      "ibgeCode":"3550308",</t>
  </si>
  <si>
    <t xml:space="preserve">                      "countrySubDivision":"SP",</t>
  </si>
  <si>
    <t xml:space="preserve">                      "postCode":"17500-001",</t>
  </si>
  <si>
    <t xml:space="preserve">                      "country":"Brasil",</t>
  </si>
  <si>
    <t xml:space="preserve">                      "countryCode":"BRA",</t>
  </si>
  <si>
    <t xml:space="preserve">                      "geographicCoordinates":{</t>
  </si>
  <si>
    <t xml:space="preserve">                        "latitude":"-90.8365180",</t>
  </si>
  <si>
    <t xml:space="preserve">                        "longitude":"-180.836519"</t>
  </si>
  <si>
    <t xml:space="preserve">                      }</t>
  </si>
  <si>
    <t xml:space="preserve">                    "availability":{</t>
  </si>
  <si>
    <t xml:space="preserve">                      "standards":[</t>
  </si>
  <si>
    <t xml:space="preserve">                        {</t>
  </si>
  <si>
    <t xml:space="preserve">                          "weekday":"SEGUNDA_FEIRA",</t>
  </si>
  <si>
    <t xml:space="preserve">                          "openingTime":"10:00:57Z",</t>
  </si>
  <si>
    <t xml:space="preserve">                          "closingTime":"16:00:57Z"</t>
  </si>
  <si>
    <t xml:space="preserve">                        },</t>
  </si>
  <si>
    <t xml:space="preserve">                          "weekday":"TERCA_FEIRA",</t>
  </si>
  <si>
    <t xml:space="preserve">                          "weekday":"QUARTA_FEIRA",</t>
  </si>
  <si>
    <t xml:space="preserve">                          "weekday":"QUINTA_FEIRA",</t>
  </si>
  <si>
    <t xml:space="preserve">                          "weekday":"SEXTA_FEIRA",</t>
  </si>
  <si>
    <t xml:space="preserve">                        }</t>
  </si>
  <si>
    <t xml:space="preserve">                      ],</t>
  </si>
  <si>
    <t xml:space="preserve">                      "exception":"Exceto feriados municipais, estaduais e nacionais",</t>
  </si>
  <si>
    <t xml:space="preserve">                      "isPublicAccessAllowed":true</t>
  </si>
  <si>
    <t xml:space="preserve">                    "phones":[</t>
  </si>
  <si>
    <t xml:space="preserve">                      {</t>
  </si>
  <si>
    <t xml:space="preserve">                        "type":"FIXO",</t>
  </si>
  <si>
    <t xml:space="preserve">                        "countryCallingCode":"55",</t>
  </si>
  <si>
    <t xml:space="preserve">                        "areaCode":"14",</t>
  </si>
  <si>
    <t xml:space="preserve">                        "number":"35721199"</t>
  </si>
  <si>
    <t xml:space="preserve">                      },</t>
  </si>
  <si>
    <t xml:space="preserve">                        "type":"MOVEL",</t>
  </si>
  <si>
    <t xml:space="preserve">                        "number":"997865532"</t>
  </si>
  <si>
    <t xml:space="preserve">                    ],</t>
  </si>
  <si>
    <t xml:space="preserve">                    "services":[</t>
  </si>
  <si>
    <t xml:space="preserve">                        "name":"RECEBIMENTOS_PAGAMENTOS_QUALQUER_NATUREZA",</t>
  </si>
  <si>
    <t xml:space="preserve">                        "code":"RECEBE_PAGA_QUALQUER_NATUREZA"</t>
  </si>
  <si>
    <t xml:space="preserve">                        "name":"OUTROS_PRODUTOS_SERVICOS",</t>
  </si>
  <si>
    <t xml:space="preserve">                        "code":"OUTROS_PRODUTOS_SERVICOS",</t>
  </si>
  <si>
    <t xml:space="preserve">                        "additionalInfo":"Renegociação"</t>
  </si>
  <si>
    <t xml:space="preserve">                    ]</t>
  </si>
  <si>
    <t xml:space="preserve">                  }</t>
  </si>
  <si>
    <t xml:space="preserve">                ]</t>
  </si>
  <si>
    <t xml:space="preserve">              }</t>
  </si>
  <si>
    <t xml:space="preserve">            ]</t>
  </si>
  <si>
    <t xml:space="preserve">          }</t>
  </si>
  <si>
    <t xml:space="preserve">        },</t>
  </si>
  <si>
    <t>Organização A</t>
  </si>
  <si>
    <t>Empresa A1</t>
  </si>
  <si>
    <t>45086338000178</t>
  </si>
  <si>
    <t>https://empresaa1.com/branches-banking</t>
  </si>
  <si>
    <t>AGENCIA</t>
  </si>
  <si>
    <t>0001</t>
  </si>
  <si>
    <t>9</t>
  </si>
  <si>
    <t>Marília</t>
  </si>
  <si>
    <t>2010-01-02</t>
  </si>
  <si>
    <t>Av Naburo Ykesaki, 1270</t>
  </si>
  <si>
    <t>Loja B</t>
  </si>
  <si>
    <t>Centro</t>
  </si>
  <si>
    <t>3550308</t>
  </si>
  <si>
    <t>SP</t>
  </si>
  <si>
    <t>17500-001</t>
  </si>
  <si>
    <t>Brasil</t>
  </si>
  <si>
    <t>BRA</t>
  </si>
  <si>
    <t>-90.8365180</t>
  </si>
  <si>
    <t>-180.836519</t>
  </si>
  <si>
    <t>SEGUNDA_FEIRA</t>
  </si>
  <si>
    <t>10:00:57Z</t>
  </si>
  <si>
    <t>16:00:57Z</t>
  </si>
  <si>
    <t>Exceto feriados municipais, estaduais e nacionais</t>
  </si>
  <si>
    <t>FIXO</t>
  </si>
  <si>
    <t>55</t>
  </si>
  <si>
    <t>14</t>
  </si>
  <si>
    <t>35721199</t>
  </si>
  <si>
    <t>MOVEL</t>
  </si>
  <si>
    <t>997865532</t>
  </si>
  <si>
    <t>RECEBIMENTOS_PAGAMENTOS_QUALQUER_NATUREZA</t>
  </si>
  <si>
    <t>RECEBE_PAGA_QUALQUER_NATUREZA</t>
  </si>
  <si>
    <t>OUTROS_PRODUTOS_SERVICOS</t>
  </si>
  <si>
    <t>Renegociação</t>
  </si>
  <si>
    <t>TERCA_FEIRA</t>
  </si>
  <si>
    <t>QUARTA_FEIRA</t>
  </si>
  <si>
    <t>QUINTA_FEIRA</t>
  </si>
  <si>
    <t>SEXTA_FEIRA</t>
  </si>
  <si>
    <t xml:space="preserve">        #data#:{</t>
  </si>
  <si>
    <t xml:space="preserve">          #brand#:{</t>
  </si>
  <si>
    <t xml:space="preserve">            #companies#:[</t>
  </si>
  <si>
    <t xml:space="preserve">                #branches#:[</t>
  </si>
  <si>
    <t xml:space="preserve">                    #identification#:{</t>
  </si>
  <si>
    <t xml:space="preserve">                    #postalAddress#:{</t>
  </si>
  <si>
    <t xml:space="preserve">                      #geographicCoordinates#:{</t>
  </si>
  <si>
    <t xml:space="preserve">                    #availability#:{</t>
  </si>
  <si>
    <t xml:space="preserve">                      #standards#:[</t>
  </si>
  <si>
    <t xml:space="preserve">                    #phones#:[</t>
  </si>
  <si>
    <t xml:space="preserve">                    #services#:[</t>
  </si>
  <si>
    <t>Layout</t>
  </si>
  <si>
    <t>Importação padrão</t>
  </si>
  <si>
    <t>Versão</t>
  </si>
  <si>
    <t>Empresa</t>
  </si>
  <si>
    <t>1234</t>
  </si>
  <si>
    <t>Observações</t>
  </si>
  <si>
    <t>1-Quanto às cores das células</t>
  </si>
  <si>
    <t>Células pretas: fixo, não alterar conteúdo. Não necessitam ser mantidas nessa cor, apenas para efeito didático.</t>
  </si>
  <si>
    <t>Células amarelas: para preenchimento de códigos e valores. Não necessitam ser mantidas nessa cor, apenas para efeito didático.</t>
  </si>
  <si>
    <t>99-Versões</t>
  </si>
  <si>
    <t>Publicação</t>
  </si>
  <si>
    <t>Histórico</t>
  </si>
  <si>
    <t>ALFA</t>
  </si>
  <si>
    <t>1</t>
  </si>
  <si>
    <t>Células verdes: copiar e colar no arquivo JSON final</t>
  </si>
  <si>
    <t>Células cinzas: apenas para conferência das fórmulas utilizando mesmos dados do próprio exemplo do BC</t>
  </si>
  <si>
    <t>Em desenvolvimento</t>
  </si>
  <si>
    <t>Criação inicial</t>
  </si>
  <si>
    <t>Nome da empresa</t>
  </si>
  <si>
    <t>1 empresa e 
1 matriz</t>
  </si>
  <si>
    <t>Banco XPTO</t>
  </si>
  <si>
    <t>Nome do conglomerado ou da única empresa</t>
  </si>
  <si>
    <t>CNPJ da empresa</t>
  </si>
  <si>
    <t>Site da empresa</t>
  </si>
  <si>
    <t>Cidade</t>
  </si>
  <si>
    <t>Dados da unidade</t>
  </si>
  <si>
    <t>Tipo</t>
  </si>
  <si>
    <t>Código</t>
  </si>
  <si>
    <t>DV do código</t>
  </si>
  <si>
    <t>Data de abertura</t>
  </si>
  <si>
    <t>Endereço</t>
  </si>
  <si>
    <t>Logradouro</t>
  </si>
  <si>
    <t>Complemento</t>
  </si>
  <si>
    <t>?</t>
  </si>
  <si>
    <t>Bairro</t>
  </si>
  <si>
    <t>CEP</t>
  </si>
  <si>
    <t>Estado</t>
  </si>
  <si>
    <t>Código IBGE da cidade</t>
  </si>
  <si>
    <t>País</t>
  </si>
  <si>
    <t>Código do país</t>
  </si>
  <si>
    <t>Latitude</t>
  </si>
  <si>
    <t>Longitude</t>
  </si>
  <si>
    <t>Disponibilidade</t>
  </si>
  <si>
    <t>Padrão</t>
  </si>
  <si>
    <t>Dia da semana</t>
  </si>
  <si>
    <t>Horário de abertura</t>
  </si>
  <si>
    <t>Horário de fechamento</t>
  </si>
  <si>
    <t>Descrição das exceções</t>
  </si>
  <si>
    <t>Acesso ao público (true/false)</t>
  </si>
  <si>
    <t>true</t>
  </si>
  <si>
    <t>Telefones</t>
  </si>
  <si>
    <t>Código país</t>
  </si>
  <si>
    <t>DDD</t>
  </si>
  <si>
    <t>Número</t>
  </si>
  <si>
    <t>Serviços prestados</t>
  </si>
  <si>
    <t>Nome</t>
  </si>
  <si>
    <t>Informações adicionais</t>
  </si>
  <si>
    <t>Preenchimento</t>
  </si>
  <si>
    <t>JSON Calculado</t>
  </si>
  <si>
    <t>Exemplo do BC (apenas para conferência inicial)</t>
  </si>
  <si>
    <t>PREENCHER</t>
  </si>
  <si>
    <t>v.1.ALFA</t>
  </si>
  <si>
    <t>Montagem do arquivo JSON para 1 empresa e 1 matriz</t>
  </si>
  <si>
    <t>DRAFT - EM AVALIAÇÃO</t>
  </si>
  <si>
    <t>Copiar da coluna D ou digitar para ajuste extra</t>
  </si>
  <si>
    <r>
      <rPr>
        <sz val="11"/>
        <color rgb="FF00B050"/>
        <rFont val="Arial"/>
        <family val="2"/>
      </rPr>
      <t>B3Bee</t>
    </r>
    <r>
      <rPr>
        <sz val="11"/>
        <color theme="0"/>
        <rFont val="Arial"/>
        <family val="2"/>
      </rPr>
      <t xml:space="preserve"> </t>
    </r>
    <r>
      <rPr>
        <sz val="11"/>
        <color rgb="FFFFFF00"/>
        <rFont val="Arial"/>
        <family val="2"/>
      </rPr>
      <t>Sistemas</t>
    </r>
    <r>
      <rPr>
        <sz val="11"/>
        <color theme="0"/>
        <rFont val="Arial"/>
        <family val="2"/>
      </rPr>
      <t xml:space="preserve"> - </t>
    </r>
    <r>
      <rPr>
        <sz val="11"/>
        <color rgb="FF00B050"/>
        <rFont val="Arial"/>
        <family val="2"/>
      </rPr>
      <t>2021</t>
    </r>
  </si>
  <si>
    <t>{</t>
  </si>
  <si>
    <t>},</t>
  </si>
  <si>
    <t>}</t>
  </si>
  <si>
    <t>"self": "https://api.banco.com.br/open-banking/channels/v1/branches",</t>
  </si>
  <si>
    <t>"first": "https://api.banco.com.br/open-banking/channels/v1/branches",</t>
  </si>
  <si>
    <t>"last": "https://api.banco.com.br/open-banking/channels/v1/branches"</t>
  </si>
  <si>
    <t>"prev": "null",</t>
  </si>
  <si>
    <t>"next": "null",</t>
  </si>
  <si>
    <t>"totalRecords": 1,</t>
  </si>
  <si>
    <t>"totalPages": 1</t>
  </si>
  <si>
    <t>https://api.banco.com.br/open-banking/channels/v1/branches</t>
  </si>
  <si>
    <t>null</t>
  </si>
  <si>
    <t xml:space="preserve">       #links#: {</t>
  </si>
  <si>
    <t xml:space="preserve">       #meta#: {</t>
  </si>
  <si>
    <t xml:space="preserve">              },</t>
  </si>
  <si>
    <t>"links": {</t>
  </si>
  <si>
    <t>"meta": {</t>
  </si>
  <si>
    <t>Link</t>
  </si>
  <si>
    <t>Primeira página</t>
  </si>
  <si>
    <t>Anterior</t>
  </si>
  <si>
    <t>Posterior</t>
  </si>
  <si>
    <t>Última página</t>
  </si>
  <si>
    <t>Total registros</t>
  </si>
  <si>
    <t>Total páginas</t>
  </si>
  <si>
    <t>Data</t>
  </si>
  <si>
    <t>Observações- uso livre e meramente documentacional</t>
  </si>
  <si>
    <t>Dados Abertos - Canais de Atendimento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</si>
</sst>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 Unicode MS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FF00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rgb="FF00B050"/>
      <name val="Arial"/>
      <family val="2"/>
    </font>
    <font>
      <sz val="11"/>
      <color rgb="FFFFFF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color theme="0"/>
      <name val="Arial Unicode MS"/>
      <family val="2"/>
    </font>
    <font>
      <b/>
      <sz val="11"/>
      <color rgb="FFFFFF00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6" fillId="2" borderId="0" xfId="0" applyFont="1" applyFill="1" applyAlignment="1">
      <alignment horizontal="left"/>
    </xf>
    <xf numFmtId="22" fontId="7" fillId="2" borderId="0" xfId="0" applyNumberFormat="1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49" fontId="6" fillId="2" borderId="0" xfId="0" applyNumberFormat="1" applyFont="1" applyFill="1" applyAlignment="1">
      <alignment horizontal="left" vertical="top"/>
    </xf>
    <xf numFmtId="49" fontId="9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49" fontId="12" fillId="3" borderId="0" xfId="0" applyNumberFormat="1" applyFont="1" applyFill="1" applyAlignment="1" applyProtection="1">
      <alignment horizontal="left" vertical="center"/>
      <protection locked="0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1" fillId="4" borderId="0" xfId="0" applyFont="1" applyFill="1" applyAlignment="1">
      <alignment horizontal="left" vertical="top"/>
    </xf>
    <xf numFmtId="0" fontId="11" fillId="5" borderId="0" xfId="0" applyFont="1" applyFill="1" applyAlignment="1">
      <alignment horizontal="left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left" vertical="top"/>
    </xf>
    <xf numFmtId="14" fontId="8" fillId="3" borderId="0" xfId="0" applyNumberFormat="1" applyFont="1" applyFill="1" applyAlignment="1">
      <alignment horizontal="left" vertical="top"/>
    </xf>
    <xf numFmtId="0" fontId="6" fillId="2" borderId="0" xfId="0" applyFont="1" applyFill="1" applyAlignment="1">
      <alignment horizontal="left" wrapText="1"/>
    </xf>
    <xf numFmtId="0" fontId="3" fillId="2" borderId="0" xfId="0" applyFont="1" applyFill="1"/>
    <xf numFmtId="49" fontId="3" fillId="2" borderId="0" xfId="0" applyNumberFormat="1" applyFont="1" applyFill="1"/>
    <xf numFmtId="0" fontId="3" fillId="0" borderId="0" xfId="0" applyFont="1" applyFill="1"/>
    <xf numFmtId="0" fontId="20" fillId="2" borderId="0" xfId="0" applyFont="1" applyFill="1" applyAlignment="1">
      <alignment vertical="center"/>
    </xf>
    <xf numFmtId="0" fontId="0" fillId="4" borderId="0" xfId="0" applyFill="1" applyProtection="1">
      <protection locked="0"/>
    </xf>
    <xf numFmtId="49" fontId="22" fillId="6" borderId="0" xfId="0" applyNumberFormat="1" applyFont="1" applyFill="1" applyAlignment="1">
      <alignment horizontal="left" vertical="top"/>
    </xf>
    <xf numFmtId="49" fontId="3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49" fontId="0" fillId="3" borderId="0" xfId="0" applyNumberFormat="1" applyFill="1" applyAlignment="1" applyProtection="1">
      <alignment wrapText="1"/>
      <protection locked="0"/>
    </xf>
    <xf numFmtId="49" fontId="0" fillId="2" borderId="0" xfId="0" applyNumberFormat="1" applyFill="1" applyAlignment="1">
      <alignment wrapText="1"/>
    </xf>
    <xf numFmtId="49" fontId="0" fillId="0" borderId="0" xfId="0" applyNumberFormat="1" applyAlignment="1">
      <alignment wrapText="1"/>
    </xf>
    <xf numFmtId="0" fontId="2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22" fillId="6" borderId="0" xfId="0" applyNumberFormat="1" applyFont="1" applyFill="1" applyAlignment="1">
      <alignment horizontal="left" vertical="top" wrapText="1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4" fillId="0" borderId="0" xfId="0" applyFont="1"/>
    <xf numFmtId="0" fontId="24" fillId="0" borderId="0" xfId="0" applyFont="1" applyAlignment="1">
      <alignment wrapText="1"/>
    </xf>
    <xf numFmtId="0" fontId="21" fillId="7" borderId="0" xfId="0" applyFont="1" applyFill="1" applyAlignment="1">
      <alignment wrapText="1"/>
    </xf>
    <xf numFmtId="0" fontId="10" fillId="2" borderId="0" xfId="0" applyFont="1" applyFill="1" applyAlignment="1">
      <alignment horizontal="left" vertical="top"/>
    </xf>
    <xf numFmtId="49" fontId="13" fillId="2" borderId="0" xfId="0" applyNumberFormat="1" applyFont="1" applyFill="1" applyAlignment="1">
      <alignment horizontal="left" vertical="center"/>
    </xf>
    <xf numFmtId="49" fontId="10" fillId="3" borderId="0" xfId="0" applyNumberFormat="1" applyFont="1" applyFill="1" applyAlignment="1" applyProtection="1">
      <alignment horizontal="left" vertical="top"/>
      <protection locked="0"/>
    </xf>
    <xf numFmtId="49" fontId="10" fillId="3" borderId="0" xfId="0" applyNumberFormat="1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49" fontId="10" fillId="6" borderId="0" xfId="0" applyNumberFormat="1" applyFont="1" applyFill="1" applyAlignment="1">
      <alignment horizontal="left" vertical="top"/>
    </xf>
    <xf numFmtId="14" fontId="12" fillId="3" borderId="0" xfId="0" applyNumberFormat="1" applyFont="1" applyFill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top"/>
    </xf>
    <xf numFmtId="49" fontId="10" fillId="2" borderId="2" xfId="0" applyNumberFormat="1" applyFont="1" applyFill="1" applyBorder="1" applyAlignment="1">
      <alignment horizontal="center" vertical="top"/>
    </xf>
    <xf numFmtId="49" fontId="10" fillId="2" borderId="3" xfId="0" applyNumberFormat="1" applyFont="1" applyFill="1" applyBorder="1" applyAlignment="1">
      <alignment horizontal="center" vertical="top"/>
    </xf>
    <xf numFmtId="49" fontId="10" fillId="2" borderId="4" xfId="0" applyNumberFormat="1" applyFont="1" applyFill="1" applyBorder="1" applyAlignment="1">
      <alignment horizontal="center" vertical="top"/>
    </xf>
    <xf numFmtId="49" fontId="2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0</xdr:col>
      <xdr:colOff>617220</xdr:colOff>
      <xdr:row>1</xdr:row>
      <xdr:rowOff>259080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FF442E-3EA5-4E63-99C4-ABFF3C947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60198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16042</xdr:colOff>
      <xdr:row>0</xdr:row>
      <xdr:rowOff>0</xdr:rowOff>
    </xdr:from>
    <xdr:to>
      <xdr:col>0</xdr:col>
      <xdr:colOff>618022</xdr:colOff>
      <xdr:row>2</xdr:row>
      <xdr:rowOff>41361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734976B-CEEF-4C61-B2DD-48B4774BE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2" y="0"/>
          <a:ext cx="60198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pi.banco.com.br/open-banking/channels/v1/branches" TargetMode="External"/><Relationship Id="rId1" Type="http://schemas.openxmlformats.org/officeDocument/2006/relationships/hyperlink" Target="https://api.banco.com.br/open-banking/channels/v1/branches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9660-2AE6-4895-A7DE-81AB3B010B23}">
  <dimension ref="A1:Q20"/>
  <sheetViews>
    <sheetView tabSelected="1" workbookViewId="0">
      <selection activeCell="A4" sqref="A4"/>
    </sheetView>
  </sheetViews>
  <sheetFormatPr defaultColWidth="8.77734375" defaultRowHeight="13.2" x14ac:dyDescent="0.3"/>
  <cols>
    <col min="1" max="1" width="16.109375" style="5" customWidth="1"/>
    <col min="2" max="2" width="11.33203125" style="5" customWidth="1"/>
    <col min="3" max="3" width="17" style="5" customWidth="1"/>
    <col min="4" max="4" width="9.77734375" style="5" customWidth="1"/>
    <col min="5" max="5" width="32.77734375" style="5" customWidth="1"/>
    <col min="6" max="6" width="23.21875" style="5" customWidth="1"/>
    <col min="7" max="9" width="1" style="5" customWidth="1"/>
    <col min="10" max="10" width="7.6640625" style="5" customWidth="1"/>
    <col min="11" max="11" width="12.109375" style="5" customWidth="1"/>
    <col min="12" max="12" width="17.77734375" style="5" customWidth="1"/>
    <col min="13" max="13" width="12.44140625" style="5" customWidth="1"/>
    <col min="14" max="14" width="13.5546875" style="5" customWidth="1"/>
    <col min="15" max="16384" width="8.77734375" style="5"/>
  </cols>
  <sheetData>
    <row r="1" spans="1:17" ht="26.4" customHeight="1" x14ac:dyDescent="0.25">
      <c r="A1" s="57" t="s">
        <v>210</v>
      </c>
      <c r="B1" s="57"/>
      <c r="C1" s="57"/>
      <c r="D1" s="57"/>
      <c r="E1" s="57"/>
      <c r="F1" s="57"/>
      <c r="G1" s="57"/>
      <c r="H1" s="57"/>
      <c r="I1" s="57"/>
      <c r="J1" s="2" t="s">
        <v>118</v>
      </c>
      <c r="K1" s="28" t="s">
        <v>137</v>
      </c>
      <c r="L1" s="3">
        <f ca="1">NOW()</f>
        <v>44225.696445833331</v>
      </c>
      <c r="M1" s="4"/>
      <c r="N1" s="4"/>
    </row>
    <row r="2" spans="1:17" ht="31.8" customHeight="1" x14ac:dyDescent="0.3">
      <c r="A2" s="58" t="s">
        <v>119</v>
      </c>
      <c r="B2" s="58"/>
      <c r="C2" s="58"/>
      <c r="D2" s="58"/>
      <c r="E2" s="58"/>
      <c r="F2" s="58"/>
      <c r="G2" s="58"/>
      <c r="H2" s="58"/>
      <c r="I2" s="58"/>
      <c r="J2" s="6" t="s">
        <v>120</v>
      </c>
      <c r="K2" s="6" t="s">
        <v>131</v>
      </c>
      <c r="L2" s="7" t="s">
        <v>130</v>
      </c>
      <c r="M2" s="4"/>
      <c r="N2" s="4"/>
    </row>
    <row r="3" spans="1:17" s="10" customFormat="1" ht="13.8" x14ac:dyDescent="0.3">
      <c r="A3" s="8" t="s">
        <v>121</v>
      </c>
      <c r="B3" s="8" t="s">
        <v>208</v>
      </c>
      <c r="C3" s="34" t="s">
        <v>181</v>
      </c>
      <c r="D3" s="54"/>
      <c r="E3" s="49" t="s">
        <v>209</v>
      </c>
      <c r="F3" s="50"/>
      <c r="G3" s="59"/>
      <c r="H3" s="59"/>
      <c r="I3" s="60"/>
      <c r="J3" s="61"/>
      <c r="K3" s="61"/>
      <c r="L3" s="62"/>
      <c r="M3" s="9"/>
      <c r="N3" s="9"/>
    </row>
    <row r="4" spans="1:17" s="15" customFormat="1" ht="16.95" customHeight="1" x14ac:dyDescent="0.3">
      <c r="A4" s="11" t="s">
        <v>122</v>
      </c>
      <c r="B4" s="55">
        <v>44225</v>
      </c>
      <c r="C4" s="8"/>
      <c r="D4" s="8"/>
      <c r="E4" s="51"/>
      <c r="F4" s="52"/>
      <c r="G4" s="12"/>
      <c r="H4" s="13"/>
      <c r="I4" s="14"/>
      <c r="J4" s="14"/>
      <c r="K4" s="14"/>
      <c r="L4" s="14"/>
      <c r="M4" s="14"/>
      <c r="N4" s="14"/>
      <c r="Q4" s="16"/>
    </row>
    <row r="5" spans="1:17" s="15" customFormat="1" ht="15.6" customHeight="1" x14ac:dyDescent="0.3">
      <c r="A5" s="11" t="s">
        <v>138</v>
      </c>
      <c r="B5" s="8"/>
      <c r="C5" s="8"/>
      <c r="D5" s="8"/>
      <c r="E5" s="53"/>
      <c r="F5" s="53"/>
      <c r="G5" s="12"/>
      <c r="H5" s="13"/>
      <c r="I5" s="17"/>
      <c r="J5" s="17"/>
      <c r="K5" s="17"/>
      <c r="L5" s="17"/>
      <c r="M5" s="17"/>
      <c r="N5" s="18"/>
      <c r="Q5" s="16"/>
    </row>
    <row r="6" spans="1:17" s="10" customFormat="1" ht="19.95" customHeight="1" x14ac:dyDescent="0.3">
      <c r="A6" s="8" t="s">
        <v>183</v>
      </c>
      <c r="B6" s="8"/>
      <c r="C6" s="8"/>
      <c r="D6" s="8"/>
      <c r="E6" s="8"/>
      <c r="F6" s="8"/>
      <c r="G6" s="8"/>
      <c r="H6" s="8"/>
      <c r="I6" s="19"/>
      <c r="J6" s="19"/>
      <c r="K6" s="19"/>
      <c r="L6" s="19"/>
      <c r="M6" s="19"/>
      <c r="N6" s="19"/>
    </row>
    <row r="7" spans="1:17" s="10" customFormat="1" ht="13.8" x14ac:dyDescent="0.3"/>
    <row r="8" spans="1:17" s="10" customFormat="1" ht="13.8" x14ac:dyDescent="0.3">
      <c r="A8" s="20" t="s">
        <v>123</v>
      </c>
    </row>
    <row r="9" spans="1:17" s="10" customFormat="1" ht="13.8" x14ac:dyDescent="0.3">
      <c r="A9" s="20" t="s">
        <v>124</v>
      </c>
    </row>
    <row r="10" spans="1:17" s="10" customFormat="1" ht="26.4" customHeight="1" x14ac:dyDescent="0.25">
      <c r="B10" s="9"/>
      <c r="C10" s="56" t="s">
        <v>125</v>
      </c>
      <c r="D10" s="56"/>
      <c r="E10" s="56"/>
      <c r="F10" s="56"/>
      <c r="G10" s="56"/>
      <c r="H10" s="56"/>
      <c r="I10" s="56"/>
      <c r="J10" s="56"/>
      <c r="K10" s="56"/>
      <c r="L10" s="56"/>
    </row>
    <row r="11" spans="1:17" s="10" customFormat="1" ht="17.399999999999999" customHeight="1" x14ac:dyDescent="0.25">
      <c r="B11" s="21"/>
      <c r="C11" s="56" t="s">
        <v>126</v>
      </c>
      <c r="D11" s="56"/>
      <c r="E11" s="56"/>
      <c r="F11" s="56"/>
      <c r="G11" s="56"/>
      <c r="H11" s="56"/>
      <c r="I11" s="56"/>
      <c r="J11" s="56"/>
      <c r="K11" s="56"/>
      <c r="L11" s="56"/>
    </row>
    <row r="12" spans="1:17" s="10" customFormat="1" ht="17.399999999999999" customHeight="1" x14ac:dyDescent="0.25">
      <c r="B12" s="22"/>
      <c r="C12" s="56" t="s">
        <v>132</v>
      </c>
      <c r="D12" s="56"/>
      <c r="E12" s="56"/>
      <c r="F12" s="56"/>
      <c r="G12" s="56"/>
      <c r="H12" s="56"/>
      <c r="I12" s="56"/>
      <c r="J12" s="56"/>
      <c r="K12" s="56"/>
      <c r="L12" s="56"/>
    </row>
    <row r="13" spans="1:17" s="10" customFormat="1" ht="17.399999999999999" customHeight="1" x14ac:dyDescent="0.25">
      <c r="B13" s="23"/>
      <c r="C13" s="24" t="s">
        <v>133</v>
      </c>
      <c r="D13" s="25"/>
      <c r="E13" s="25"/>
      <c r="F13" s="25"/>
      <c r="G13" s="25"/>
      <c r="H13" s="25"/>
      <c r="I13" s="25"/>
      <c r="J13" s="25"/>
      <c r="K13" s="25"/>
      <c r="L13" s="25"/>
    </row>
    <row r="14" spans="1:17" s="10" customFormat="1" ht="13.8" x14ac:dyDescent="0.3"/>
    <row r="15" spans="1:17" ht="22.2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7" ht="13.8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13.8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9" spans="1:10" x14ac:dyDescent="0.3">
      <c r="A19" s="26" t="s">
        <v>127</v>
      </c>
      <c r="B19" s="26" t="s">
        <v>128</v>
      </c>
      <c r="D19" s="26" t="s">
        <v>129</v>
      </c>
    </row>
    <row r="20" spans="1:10" x14ac:dyDescent="0.3">
      <c r="A20" s="5">
        <v>1</v>
      </c>
      <c r="B20" s="5" t="s">
        <v>130</v>
      </c>
      <c r="C20" s="27" t="s">
        <v>134</v>
      </c>
      <c r="D20" s="5" t="s">
        <v>135</v>
      </c>
    </row>
  </sheetData>
  <sheetProtection algorithmName="SHA-512" hashValue="j+SZbbZUpPDegsWx1qpHa4KjPu0Qy/egZEnhSVSkN81+nfTmiYD1f9fX9y3DatEEGAgHFh1sI5p0WzJXLGlLAQ==" saltValue="MY8p79HI4Pvpr/zyI6UL4A==" spinCount="100000" sheet="1" objects="1" scenarios="1" selectLockedCells="1"/>
  <mergeCells count="7">
    <mergeCell ref="C12:L12"/>
    <mergeCell ref="A1:I1"/>
    <mergeCell ref="A2:I2"/>
    <mergeCell ref="G3:H3"/>
    <mergeCell ref="I3:L3"/>
    <mergeCell ref="C10:L10"/>
    <mergeCell ref="C11:L11"/>
  </mergeCells>
  <dataValidations count="1">
    <dataValidation type="custom" allowBlank="1" showInputMessage="1" showErrorMessage="1" sqref="C7" xr:uid="{C140921E-BFA6-40B5-8C2F-9CA04B46AB25}">
      <formula1>"Anual;Semestral;Trimestral;Intermediário"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9433E-D804-4F90-9707-8D8649C892CC}">
  <dimension ref="A1:G114"/>
  <sheetViews>
    <sheetView zoomScaleNormal="100" workbookViewId="0">
      <selection activeCell="E3" sqref="E3"/>
    </sheetView>
  </sheetViews>
  <sheetFormatPr defaultRowHeight="14.4" x14ac:dyDescent="0.3"/>
  <cols>
    <col min="1" max="1" width="15.77734375" style="45" customWidth="1"/>
    <col min="2" max="2" width="41.6640625" style="39" customWidth="1"/>
    <col min="3" max="3" width="40.109375" hidden="1" customWidth="1"/>
    <col min="4" max="4" width="58.21875" hidden="1" customWidth="1"/>
    <col min="5" max="5" width="58.21875" customWidth="1"/>
    <col min="6" max="6" width="13.44140625" style="41" customWidth="1"/>
    <col min="7" max="7" width="48.77734375" customWidth="1"/>
  </cols>
  <sheetData>
    <row r="1" spans="1:7" s="31" customFormat="1" ht="27.6" x14ac:dyDescent="0.3">
      <c r="A1" s="63" t="s">
        <v>180</v>
      </c>
      <c r="B1" s="63"/>
      <c r="C1" s="63"/>
      <c r="D1" s="63"/>
      <c r="E1" s="63"/>
      <c r="F1" s="42" t="s">
        <v>181</v>
      </c>
      <c r="G1" s="29" t="s">
        <v>179</v>
      </c>
    </row>
    <row r="2" spans="1:7" s="31" customFormat="1" x14ac:dyDescent="0.3">
      <c r="A2" s="44"/>
      <c r="B2" s="35" t="s">
        <v>175</v>
      </c>
      <c r="C2" s="29"/>
      <c r="D2" s="30" t="s">
        <v>176</v>
      </c>
      <c r="E2" s="30" t="s">
        <v>182</v>
      </c>
      <c r="F2" s="35" t="s">
        <v>178</v>
      </c>
      <c r="G2" s="30" t="s">
        <v>177</v>
      </c>
    </row>
    <row r="3" spans="1:7" x14ac:dyDescent="0.3">
      <c r="A3" s="36"/>
      <c r="B3" s="36"/>
      <c r="C3" t="s">
        <v>184</v>
      </c>
      <c r="D3" s="43" t="str">
        <f>SUBSTITUTE(C3,"#","""")</f>
        <v>{</v>
      </c>
      <c r="E3" s="33" t="str">
        <f>D3</f>
        <v>{</v>
      </c>
      <c r="F3" s="40" t="str">
        <f t="shared" ref="F3:F5" si="0">IF(AND(E3=G3,B3&lt;&gt;""),"PREENCHER","")</f>
        <v/>
      </c>
      <c r="G3" s="29"/>
    </row>
    <row r="4" spans="1:7" ht="15" x14ac:dyDescent="0.3">
      <c r="A4" s="36"/>
      <c r="B4" s="36"/>
      <c r="C4" s="1" t="s">
        <v>107</v>
      </c>
      <c r="D4" s="43" t="str">
        <f>SUBSTITUTE(C4,"#","""")</f>
        <v xml:space="preserve">        "data":{</v>
      </c>
      <c r="E4" s="33" t="str">
        <f t="shared" ref="E4:E67" si="1">D4</f>
        <v xml:space="preserve">        "data":{</v>
      </c>
      <c r="F4" s="40" t="str">
        <f t="shared" si="0"/>
        <v/>
      </c>
      <c r="G4" s="32" t="s">
        <v>0</v>
      </c>
    </row>
    <row r="5" spans="1:7" ht="15" x14ac:dyDescent="0.3">
      <c r="A5" s="36"/>
      <c r="B5" s="36"/>
      <c r="C5" s="1" t="s">
        <v>108</v>
      </c>
      <c r="D5" s="43" t="str">
        <f t="shared" ref="D5:D68" si="2">SUBSTITUTE(C5,"#","""")</f>
        <v xml:space="preserve">          "brand":{</v>
      </c>
      <c r="E5" s="33" t="str">
        <f t="shared" si="1"/>
        <v xml:space="preserve">          "brand":{</v>
      </c>
      <c r="F5" s="40" t="str">
        <f t="shared" si="0"/>
        <v/>
      </c>
      <c r="G5" s="32" t="s">
        <v>1</v>
      </c>
    </row>
    <row r="6" spans="1:7" ht="43.2" x14ac:dyDescent="0.3">
      <c r="A6" s="36" t="s">
        <v>139</v>
      </c>
      <c r="B6" s="37" t="s">
        <v>70</v>
      </c>
      <c r="C6" s="1" t="str">
        <f>"            #name#:#"&amp;B6&amp;"#,"</f>
        <v xml:space="preserve">            #name#:#Organização A#,</v>
      </c>
      <c r="D6" s="43" t="str">
        <f t="shared" si="2"/>
        <v xml:space="preserve">            "name":"Organização A",</v>
      </c>
      <c r="E6" s="33" t="str">
        <f t="shared" si="1"/>
        <v xml:space="preserve">            "name":"Organização A",</v>
      </c>
      <c r="F6" s="40" t="str">
        <f>IF(AND(E6=G6,B6&lt;&gt;""),"PREENCHER","")</f>
        <v>PREENCHER</v>
      </c>
      <c r="G6" s="32" t="s">
        <v>2</v>
      </c>
    </row>
    <row r="7" spans="1:7" ht="15" x14ac:dyDescent="0.3">
      <c r="A7" s="36"/>
      <c r="B7" s="36"/>
      <c r="C7" s="1" t="s">
        <v>109</v>
      </c>
      <c r="D7" s="43" t="str">
        <f t="shared" si="2"/>
        <v xml:space="preserve">            "companies":[</v>
      </c>
      <c r="E7" s="33" t="str">
        <f t="shared" si="1"/>
        <v xml:space="preserve">            "companies":[</v>
      </c>
      <c r="F7" s="40" t="str">
        <f t="shared" ref="F7:F69" si="3">IF(AND(E7=G7,B7&lt;&gt;""),"PREENCHER","")</f>
        <v/>
      </c>
      <c r="G7" s="32" t="s">
        <v>3</v>
      </c>
    </row>
    <row r="8" spans="1:7" ht="15" x14ac:dyDescent="0.3">
      <c r="A8" s="36"/>
      <c r="B8" s="36"/>
      <c r="C8" s="1" t="s">
        <v>4</v>
      </c>
      <c r="D8" s="43" t="str">
        <f t="shared" si="2"/>
        <v xml:space="preserve">              {</v>
      </c>
      <c r="E8" s="33" t="str">
        <f t="shared" si="1"/>
        <v xml:space="preserve">              {</v>
      </c>
      <c r="F8" s="40" t="str">
        <f t="shared" si="3"/>
        <v/>
      </c>
      <c r="G8" s="32" t="s">
        <v>4</v>
      </c>
    </row>
    <row r="9" spans="1:7" ht="28.8" x14ac:dyDescent="0.3">
      <c r="A9" s="36" t="s">
        <v>136</v>
      </c>
      <c r="B9" s="37" t="s">
        <v>71</v>
      </c>
      <c r="C9" s="1" t="str">
        <f>"                #name#:#"&amp;B9&amp;"#,"</f>
        <v xml:space="preserve">                #name#:#Empresa A1#,</v>
      </c>
      <c r="D9" s="43" t="str">
        <f t="shared" si="2"/>
        <v xml:space="preserve">                "name":"Empresa A1",</v>
      </c>
      <c r="E9" s="33" t="str">
        <f t="shared" si="1"/>
        <v xml:space="preserve">                "name":"Empresa A1",</v>
      </c>
      <c r="F9" s="40" t="str">
        <f t="shared" si="3"/>
        <v>PREENCHER</v>
      </c>
      <c r="G9" s="32" t="s">
        <v>5</v>
      </c>
    </row>
    <row r="10" spans="1:7" ht="15" x14ac:dyDescent="0.3">
      <c r="A10" s="36" t="s">
        <v>140</v>
      </c>
      <c r="B10" s="37" t="s">
        <v>72</v>
      </c>
      <c r="C10" s="1" t="str">
        <f>"                #cnpjNumber#:#"&amp;B10&amp;"#,"</f>
        <v xml:space="preserve">                #cnpjNumber#:#45086338000178#,</v>
      </c>
      <c r="D10" s="43" t="str">
        <f t="shared" si="2"/>
        <v xml:space="preserve">                "cnpjNumber":"45086338000178",</v>
      </c>
      <c r="E10" s="33" t="str">
        <f t="shared" si="1"/>
        <v xml:space="preserve">                "cnpjNumber":"45086338000178",</v>
      </c>
      <c r="F10" s="40" t="str">
        <f t="shared" si="3"/>
        <v>PREENCHER</v>
      </c>
      <c r="G10" s="32" t="s">
        <v>6</v>
      </c>
    </row>
    <row r="11" spans="1:7" ht="15" x14ac:dyDescent="0.3">
      <c r="A11" s="36" t="s">
        <v>141</v>
      </c>
      <c r="B11" s="37" t="s">
        <v>73</v>
      </c>
      <c r="C11" s="1" t="str">
        <f>"                #urlComplementaryList#:#"&amp;B11&amp;"#,"</f>
        <v xml:space="preserve">                #urlComplementaryList#:#https://empresaa1.com/branches-banking#,</v>
      </c>
      <c r="D11" s="43" t="str">
        <f t="shared" si="2"/>
        <v xml:space="preserve">                "urlComplementaryList":"https://empresaa1.com/branches-banking",</v>
      </c>
      <c r="E11" s="33" t="str">
        <f t="shared" si="1"/>
        <v xml:space="preserve">                "urlComplementaryList":"https://empresaa1.com/branches-banking",</v>
      </c>
      <c r="F11" s="40" t="str">
        <f t="shared" si="3"/>
        <v>PREENCHER</v>
      </c>
      <c r="G11" s="32" t="s">
        <v>7</v>
      </c>
    </row>
    <row r="12" spans="1:7" ht="15" x14ac:dyDescent="0.3">
      <c r="A12" s="36"/>
      <c r="B12" s="36"/>
      <c r="C12" s="1" t="s">
        <v>110</v>
      </c>
      <c r="D12" s="43" t="str">
        <f t="shared" si="2"/>
        <v xml:space="preserve">                "branches":[</v>
      </c>
      <c r="E12" s="33" t="str">
        <f t="shared" si="1"/>
        <v xml:space="preserve">                "branches":[</v>
      </c>
      <c r="F12" s="40" t="str">
        <f t="shared" si="3"/>
        <v/>
      </c>
      <c r="G12" s="32" t="s">
        <v>8</v>
      </c>
    </row>
    <row r="13" spans="1:7" ht="15" x14ac:dyDescent="0.3">
      <c r="A13" s="36"/>
      <c r="B13" s="36"/>
      <c r="C13" s="1" t="s">
        <v>9</v>
      </c>
      <c r="D13" s="43" t="str">
        <f t="shared" si="2"/>
        <v xml:space="preserve">                  {</v>
      </c>
      <c r="E13" s="33" t="str">
        <f t="shared" si="1"/>
        <v xml:space="preserve">                  {</v>
      </c>
      <c r="F13" s="40" t="str">
        <f t="shared" si="3"/>
        <v/>
      </c>
      <c r="G13" s="32" t="s">
        <v>9</v>
      </c>
    </row>
    <row r="14" spans="1:7" ht="15" x14ac:dyDescent="0.3">
      <c r="A14" s="36" t="s">
        <v>143</v>
      </c>
      <c r="B14" s="36"/>
      <c r="C14" s="1" t="s">
        <v>111</v>
      </c>
      <c r="D14" s="43" t="str">
        <f t="shared" si="2"/>
        <v xml:space="preserve">                    "identification":{</v>
      </c>
      <c r="E14" s="33" t="str">
        <f t="shared" si="1"/>
        <v xml:space="preserve">                    "identification":{</v>
      </c>
      <c r="F14" s="40" t="str">
        <f t="shared" si="3"/>
        <v/>
      </c>
      <c r="G14" s="32" t="s">
        <v>10</v>
      </c>
    </row>
    <row r="15" spans="1:7" ht="15" x14ac:dyDescent="0.3">
      <c r="A15" s="36" t="s">
        <v>144</v>
      </c>
      <c r="B15" s="37" t="s">
        <v>74</v>
      </c>
      <c r="C15" s="1" t="str">
        <f>"                      #type#:#"&amp;B15&amp;"#,"</f>
        <v xml:space="preserve">                      #type#:#AGENCIA#,</v>
      </c>
      <c r="D15" s="43" t="str">
        <f t="shared" si="2"/>
        <v xml:space="preserve">                      "type":"AGENCIA",</v>
      </c>
      <c r="E15" s="33" t="str">
        <f t="shared" si="1"/>
        <v xml:space="preserve">                      "type":"AGENCIA",</v>
      </c>
      <c r="F15" s="48" t="str">
        <f t="shared" ref="F15" si="4">IF(B15="","PREENCHER","")</f>
        <v/>
      </c>
      <c r="G15" s="32" t="s">
        <v>11</v>
      </c>
    </row>
    <row r="16" spans="1:7" ht="15" x14ac:dyDescent="0.3">
      <c r="A16" s="36" t="s">
        <v>145</v>
      </c>
      <c r="B16" s="37" t="s">
        <v>75</v>
      </c>
      <c r="C16" s="1" t="str">
        <f>"                      #code#:#"&amp;B16&amp;"#,"</f>
        <v xml:space="preserve">                      #code#:#0001#,</v>
      </c>
      <c r="D16" s="43" t="str">
        <f t="shared" si="2"/>
        <v xml:space="preserve">                      "code":"0001",</v>
      </c>
      <c r="E16" s="33" t="str">
        <f t="shared" si="1"/>
        <v xml:space="preserve">                      "code":"0001",</v>
      </c>
      <c r="F16" s="48" t="str">
        <f t="shared" ref="F16:F17" si="5">IF(B16="","PREENCHER","")</f>
        <v/>
      </c>
      <c r="G16" s="32" t="s">
        <v>12</v>
      </c>
    </row>
    <row r="17" spans="1:7" ht="15" x14ac:dyDescent="0.3">
      <c r="A17" s="36" t="s">
        <v>146</v>
      </c>
      <c r="B17" s="37" t="s">
        <v>76</v>
      </c>
      <c r="C17" s="1" t="str">
        <f>"                      #checkDigit#:#"&amp;B17&amp;"#,"</f>
        <v xml:space="preserve">                      #checkDigit#:#9#,</v>
      </c>
      <c r="D17" s="43" t="str">
        <f t="shared" si="2"/>
        <v xml:space="preserve">                      "checkDigit":"9",</v>
      </c>
      <c r="E17" s="33" t="str">
        <f t="shared" si="1"/>
        <v xml:space="preserve">                      "checkDigit":"9",</v>
      </c>
      <c r="F17" s="48" t="str">
        <f t="shared" si="5"/>
        <v/>
      </c>
      <c r="G17" s="32" t="s">
        <v>13</v>
      </c>
    </row>
    <row r="18" spans="1:7" ht="15" x14ac:dyDescent="0.3">
      <c r="A18" s="36" t="s">
        <v>142</v>
      </c>
      <c r="B18" s="37" t="s">
        <v>77</v>
      </c>
      <c r="C18" s="1" t="str">
        <f>"                      #name#:#"&amp;B18&amp;"#,"</f>
        <v xml:space="preserve">                      #name#:#Marília#,</v>
      </c>
      <c r="D18" s="43" t="str">
        <f t="shared" si="2"/>
        <v xml:space="preserve">                      "name":"Marília",</v>
      </c>
      <c r="E18" s="33" t="str">
        <f t="shared" si="1"/>
        <v xml:space="preserve">                      "name":"Marília",</v>
      </c>
      <c r="F18" s="48" t="str">
        <f t="shared" ref="F18:F20" si="6">IF(B18="","PREENCHER","")</f>
        <v/>
      </c>
      <c r="G18" s="32" t="s">
        <v>14</v>
      </c>
    </row>
    <row r="19" spans="1:7" ht="15" x14ac:dyDescent="0.3">
      <c r="A19" s="36" t="s">
        <v>151</v>
      </c>
      <c r="B19" s="37" t="s">
        <v>75</v>
      </c>
      <c r="C19" s="1" t="str">
        <f>"                      #relatedBranch#:#"&amp;B19&amp;"#,"</f>
        <v xml:space="preserve">                      #relatedBranch#:#0001#,</v>
      </c>
      <c r="D19" s="43" t="str">
        <f t="shared" si="2"/>
        <v xml:space="preserve">                      "relatedBranch":"0001",</v>
      </c>
      <c r="E19" s="33" t="str">
        <f t="shared" si="1"/>
        <v xml:space="preserve">                      "relatedBranch":"0001",</v>
      </c>
      <c r="F19" s="48" t="str">
        <f t="shared" si="6"/>
        <v/>
      </c>
      <c r="G19" s="32" t="s">
        <v>15</v>
      </c>
    </row>
    <row r="20" spans="1:7" ht="15" x14ac:dyDescent="0.3">
      <c r="A20" s="36" t="s">
        <v>147</v>
      </c>
      <c r="B20" s="37" t="s">
        <v>78</v>
      </c>
      <c r="C20" s="1" t="str">
        <f>"                      #openingDate#:#"&amp;B20&amp;"#"</f>
        <v xml:space="preserve">                      #openingDate#:#2010-01-02#</v>
      </c>
      <c r="D20" s="43" t="str">
        <f t="shared" si="2"/>
        <v xml:space="preserve">                      "openingDate":"2010-01-02"</v>
      </c>
      <c r="E20" s="33" t="str">
        <f t="shared" si="1"/>
        <v xml:space="preserve">                      "openingDate":"2010-01-02"</v>
      </c>
      <c r="F20" s="48" t="str">
        <f t="shared" si="6"/>
        <v/>
      </c>
      <c r="G20" s="32" t="s">
        <v>16</v>
      </c>
    </row>
    <row r="21" spans="1:7" ht="15" x14ac:dyDescent="0.3">
      <c r="A21" s="36"/>
      <c r="B21" s="36"/>
      <c r="C21" s="1" t="s">
        <v>17</v>
      </c>
      <c r="D21" s="43" t="str">
        <f t="shared" si="2"/>
        <v xml:space="preserve">                    },</v>
      </c>
      <c r="E21" s="33" t="str">
        <f t="shared" si="1"/>
        <v xml:space="preserve">                    },</v>
      </c>
      <c r="F21" s="40" t="str">
        <f t="shared" si="3"/>
        <v/>
      </c>
      <c r="G21" s="32" t="s">
        <v>17</v>
      </c>
    </row>
    <row r="22" spans="1:7" ht="15" x14ac:dyDescent="0.3">
      <c r="A22" s="36" t="s">
        <v>148</v>
      </c>
      <c r="B22" s="36"/>
      <c r="C22" s="1" t="s">
        <v>112</v>
      </c>
      <c r="D22" s="43" t="str">
        <f t="shared" si="2"/>
        <v xml:space="preserve">                    "postalAddress":{</v>
      </c>
      <c r="E22" s="33" t="str">
        <f t="shared" si="1"/>
        <v xml:space="preserve">                    "postalAddress":{</v>
      </c>
      <c r="F22" s="40" t="str">
        <f t="shared" si="3"/>
        <v/>
      </c>
      <c r="G22" s="32" t="s">
        <v>18</v>
      </c>
    </row>
    <row r="23" spans="1:7" ht="15" x14ac:dyDescent="0.3">
      <c r="A23" s="36" t="s">
        <v>149</v>
      </c>
      <c r="B23" s="37" t="s">
        <v>79</v>
      </c>
      <c r="C23" s="1" t="str">
        <f>"                      #address#:#"&amp;B23&amp;"#,"</f>
        <v xml:space="preserve">                      #address#:#Av Naburo Ykesaki, 1270#,</v>
      </c>
      <c r="D23" s="43" t="str">
        <f t="shared" si="2"/>
        <v xml:space="preserve">                      "address":"Av Naburo Ykesaki, 1270",</v>
      </c>
      <c r="E23" s="33" t="str">
        <f t="shared" si="1"/>
        <v xml:space="preserve">                      "address":"Av Naburo Ykesaki, 1270",</v>
      </c>
      <c r="F23" s="40" t="str">
        <f t="shared" si="3"/>
        <v>PREENCHER</v>
      </c>
      <c r="G23" s="32" t="s">
        <v>19</v>
      </c>
    </row>
    <row r="24" spans="1:7" ht="15" x14ac:dyDescent="0.3">
      <c r="A24" s="36" t="s">
        <v>150</v>
      </c>
      <c r="B24" s="37" t="s">
        <v>80</v>
      </c>
      <c r="C24" s="1" t="str">
        <f>"                      #additionalInfo#:#"&amp;B24&amp;"#,"</f>
        <v xml:space="preserve">                      #additionalInfo#:#Loja B#,</v>
      </c>
      <c r="D24" s="43" t="str">
        <f t="shared" si="2"/>
        <v xml:space="preserve">                      "additionalInfo":"Loja B",</v>
      </c>
      <c r="E24" s="33" t="str">
        <f t="shared" si="1"/>
        <v xml:space="preserve">                      "additionalInfo":"Loja B",</v>
      </c>
      <c r="F24" s="48" t="str">
        <f t="shared" ref="F24" si="7">IF(B24="","PREENCHER","")</f>
        <v/>
      </c>
      <c r="G24" s="32" t="s">
        <v>20</v>
      </c>
    </row>
    <row r="25" spans="1:7" ht="15" x14ac:dyDescent="0.3">
      <c r="A25" s="36" t="s">
        <v>152</v>
      </c>
      <c r="B25" s="37" t="s">
        <v>81</v>
      </c>
      <c r="C25" s="1" t="str">
        <f>"                      #districtName#:#"&amp;B25&amp;"#,"</f>
        <v xml:space="preserve">                      #districtName#:#Centro#,</v>
      </c>
      <c r="D25" s="43" t="str">
        <f t="shared" si="2"/>
        <v xml:space="preserve">                      "districtName":"Centro",</v>
      </c>
      <c r="E25" s="33" t="str">
        <f t="shared" si="1"/>
        <v xml:space="preserve">                      "districtName":"Centro",</v>
      </c>
      <c r="F25" s="48" t="str">
        <f t="shared" ref="F25:F27" si="8">IF(B25="","PREENCHER","")</f>
        <v/>
      </c>
      <c r="G25" s="32" t="s">
        <v>21</v>
      </c>
    </row>
    <row r="26" spans="1:7" ht="15" x14ac:dyDescent="0.3">
      <c r="A26" s="36" t="s">
        <v>142</v>
      </c>
      <c r="B26" s="37" t="s">
        <v>77</v>
      </c>
      <c r="C26" s="1" t="str">
        <f>"                      #townName#:#"&amp;B26&amp;"#,"</f>
        <v xml:space="preserve">                      #townName#:#Marília#,</v>
      </c>
      <c r="D26" s="43" t="str">
        <f t="shared" si="2"/>
        <v xml:space="preserve">                      "townName":"Marília",</v>
      </c>
      <c r="E26" s="33" t="str">
        <f t="shared" si="1"/>
        <v xml:space="preserve">                      "townName":"Marília",</v>
      </c>
      <c r="F26" s="48" t="str">
        <f t="shared" si="8"/>
        <v/>
      </c>
      <c r="G26" s="32" t="s">
        <v>22</v>
      </c>
    </row>
    <row r="27" spans="1:7" ht="28.8" x14ac:dyDescent="0.3">
      <c r="A27" s="36" t="s">
        <v>155</v>
      </c>
      <c r="B27" s="37" t="s">
        <v>82</v>
      </c>
      <c r="C27" s="1" t="str">
        <f>"                      #ibgeCode#:#"&amp;B27&amp;"#,"</f>
        <v xml:space="preserve">                      #ibgeCode#:#3550308#,</v>
      </c>
      <c r="D27" s="43" t="str">
        <f t="shared" si="2"/>
        <v xml:space="preserve">                      "ibgeCode":"3550308",</v>
      </c>
      <c r="E27" s="33" t="str">
        <f t="shared" si="1"/>
        <v xml:space="preserve">                      "ibgeCode":"3550308",</v>
      </c>
      <c r="F27" s="48" t="str">
        <f t="shared" si="8"/>
        <v/>
      </c>
      <c r="G27" s="32" t="s">
        <v>23</v>
      </c>
    </row>
    <row r="28" spans="1:7" ht="15" x14ac:dyDescent="0.3">
      <c r="A28" s="36" t="s">
        <v>154</v>
      </c>
      <c r="B28" s="37" t="s">
        <v>83</v>
      </c>
      <c r="C28" s="1" t="str">
        <f>"                      #countrySubDivision#:#"&amp;B28&amp;"#,"</f>
        <v xml:space="preserve">                      #countrySubDivision#:#SP#,</v>
      </c>
      <c r="D28" s="43" t="str">
        <f t="shared" si="2"/>
        <v xml:space="preserve">                      "countrySubDivision":"SP",</v>
      </c>
      <c r="E28" s="33" t="str">
        <f t="shared" si="1"/>
        <v xml:space="preserve">                      "countrySubDivision":"SP",</v>
      </c>
      <c r="F28" s="48" t="str">
        <f t="shared" ref="F28" si="9">IF(B28="","PREENCHER","")</f>
        <v/>
      </c>
      <c r="G28" s="32" t="s">
        <v>24</v>
      </c>
    </row>
    <row r="29" spans="1:7" ht="15" x14ac:dyDescent="0.3">
      <c r="A29" s="36" t="s">
        <v>153</v>
      </c>
      <c r="B29" s="37" t="s">
        <v>84</v>
      </c>
      <c r="C29" s="1" t="str">
        <f>"                      #postCode#:#"&amp;B29&amp;"#,"</f>
        <v xml:space="preserve">                      #postCode#:#17500-001#,</v>
      </c>
      <c r="D29" s="43" t="str">
        <f t="shared" si="2"/>
        <v xml:space="preserve">                      "postCode":"17500-001",</v>
      </c>
      <c r="E29" s="33" t="str">
        <f t="shared" si="1"/>
        <v xml:space="preserve">                      "postCode":"17500-001",</v>
      </c>
      <c r="F29" s="40" t="str">
        <f t="shared" si="3"/>
        <v>PREENCHER</v>
      </c>
      <c r="G29" s="32" t="s">
        <v>25</v>
      </c>
    </row>
    <row r="30" spans="1:7" ht="15" x14ac:dyDescent="0.3">
      <c r="A30" s="36" t="s">
        <v>156</v>
      </c>
      <c r="B30" s="37" t="s">
        <v>85</v>
      </c>
      <c r="C30" s="1" t="str">
        <f>"                      #country#:#"&amp;B30&amp;"#,"</f>
        <v xml:space="preserve">                      #country#:#Brasil#,</v>
      </c>
      <c r="D30" s="43" t="str">
        <f t="shared" si="2"/>
        <v xml:space="preserve">                      "country":"Brasil",</v>
      </c>
      <c r="E30" s="33" t="str">
        <f t="shared" si="1"/>
        <v xml:space="preserve">                      "country":"Brasil",</v>
      </c>
      <c r="F30" s="48" t="str">
        <f t="shared" ref="F30" si="10">IF(B30="","PREENCHER","")</f>
        <v/>
      </c>
      <c r="G30" s="32" t="s">
        <v>26</v>
      </c>
    </row>
    <row r="31" spans="1:7" ht="15" x14ac:dyDescent="0.3">
      <c r="A31" s="36" t="s">
        <v>157</v>
      </c>
      <c r="B31" s="37" t="s">
        <v>86</v>
      </c>
      <c r="C31" s="1" t="str">
        <f>"                      #countryCode#:#"&amp;B31&amp;"#,"</f>
        <v xml:space="preserve">                      #countryCode#:#BRA#,</v>
      </c>
      <c r="D31" s="43" t="str">
        <f t="shared" si="2"/>
        <v xml:space="preserve">                      "countryCode":"BRA",</v>
      </c>
      <c r="E31" s="33" t="str">
        <f t="shared" si="1"/>
        <v xml:space="preserve">                      "countryCode":"BRA",</v>
      </c>
      <c r="F31" s="48" t="str">
        <f t="shared" ref="F31" si="11">IF(B31="","PREENCHER","")</f>
        <v/>
      </c>
      <c r="G31" s="32" t="s">
        <v>27</v>
      </c>
    </row>
    <row r="32" spans="1:7" ht="15" x14ac:dyDescent="0.3">
      <c r="A32" s="36"/>
      <c r="B32" s="36"/>
      <c r="C32" s="1" t="s">
        <v>113</v>
      </c>
      <c r="D32" s="43" t="str">
        <f t="shared" si="2"/>
        <v xml:space="preserve">                      "geographicCoordinates":{</v>
      </c>
      <c r="E32" s="33" t="str">
        <f t="shared" si="1"/>
        <v xml:space="preserve">                      "geographicCoordinates":{</v>
      </c>
      <c r="F32" s="40" t="str">
        <f t="shared" si="3"/>
        <v/>
      </c>
      <c r="G32" s="32" t="s">
        <v>28</v>
      </c>
    </row>
    <row r="33" spans="1:7" ht="15" x14ac:dyDescent="0.3">
      <c r="A33" s="36" t="s">
        <v>158</v>
      </c>
      <c r="B33" s="37" t="s">
        <v>87</v>
      </c>
      <c r="C33" s="1" t="str">
        <f>"                        #latitude#:#"&amp;B33&amp;"#,"</f>
        <v xml:space="preserve">                        #latitude#:#-90.8365180#,</v>
      </c>
      <c r="D33" s="43" t="str">
        <f t="shared" si="2"/>
        <v xml:space="preserve">                        "latitude":"-90.8365180",</v>
      </c>
      <c r="E33" s="33" t="str">
        <f t="shared" si="1"/>
        <v xml:space="preserve">                        "latitude":"-90.8365180",</v>
      </c>
      <c r="F33" s="40" t="str">
        <f t="shared" si="3"/>
        <v>PREENCHER</v>
      </c>
      <c r="G33" s="32" t="s">
        <v>29</v>
      </c>
    </row>
    <row r="34" spans="1:7" ht="15" x14ac:dyDescent="0.3">
      <c r="A34" s="36" t="s">
        <v>159</v>
      </c>
      <c r="B34" s="37" t="s">
        <v>88</v>
      </c>
      <c r="C34" s="1" t="str">
        <f>"                        #longitude#:#"&amp;B34&amp;"#"</f>
        <v xml:space="preserve">                        #longitude#:#-180.836519#</v>
      </c>
      <c r="D34" s="43" t="str">
        <f t="shared" si="2"/>
        <v xml:space="preserve">                        "longitude":"-180.836519"</v>
      </c>
      <c r="E34" s="33" t="str">
        <f t="shared" si="1"/>
        <v xml:space="preserve">                        "longitude":"-180.836519"</v>
      </c>
      <c r="F34" s="40" t="str">
        <f t="shared" si="3"/>
        <v>PREENCHER</v>
      </c>
      <c r="G34" s="32" t="s">
        <v>30</v>
      </c>
    </row>
    <row r="35" spans="1:7" ht="15" x14ac:dyDescent="0.3">
      <c r="A35" s="36"/>
      <c r="B35" s="36"/>
      <c r="C35" s="1" t="s">
        <v>31</v>
      </c>
      <c r="D35" s="43" t="str">
        <f t="shared" si="2"/>
        <v xml:space="preserve">                      }</v>
      </c>
      <c r="E35" s="33" t="str">
        <f t="shared" si="1"/>
        <v xml:space="preserve">                      }</v>
      </c>
      <c r="F35" s="40" t="str">
        <f t="shared" si="3"/>
        <v/>
      </c>
      <c r="G35" s="32" t="s">
        <v>31</v>
      </c>
    </row>
    <row r="36" spans="1:7" ht="15" x14ac:dyDescent="0.3">
      <c r="A36" s="36"/>
      <c r="B36" s="36"/>
      <c r="C36" s="1" t="s">
        <v>17</v>
      </c>
      <c r="D36" s="43" t="str">
        <f t="shared" si="2"/>
        <v xml:space="preserve">                    },</v>
      </c>
      <c r="E36" s="33" t="str">
        <f t="shared" si="1"/>
        <v xml:space="preserve">                    },</v>
      </c>
      <c r="F36" s="40" t="str">
        <f t="shared" si="3"/>
        <v/>
      </c>
      <c r="G36" s="32" t="s">
        <v>17</v>
      </c>
    </row>
    <row r="37" spans="1:7" ht="15" x14ac:dyDescent="0.3">
      <c r="A37" s="36" t="s">
        <v>160</v>
      </c>
      <c r="B37" s="36"/>
      <c r="C37" s="1" t="s">
        <v>114</v>
      </c>
      <c r="D37" s="43" t="str">
        <f t="shared" si="2"/>
        <v xml:space="preserve">                    "availability":{</v>
      </c>
      <c r="E37" s="33" t="str">
        <f t="shared" si="1"/>
        <v xml:space="preserve">                    "availability":{</v>
      </c>
      <c r="F37" s="40" t="str">
        <f t="shared" si="3"/>
        <v/>
      </c>
      <c r="G37" s="32" t="s">
        <v>32</v>
      </c>
    </row>
    <row r="38" spans="1:7" ht="15" x14ac:dyDescent="0.3">
      <c r="A38" s="36" t="s">
        <v>161</v>
      </c>
      <c r="B38" s="36"/>
      <c r="C38" s="1" t="s">
        <v>115</v>
      </c>
      <c r="D38" s="43" t="str">
        <f t="shared" si="2"/>
        <v xml:space="preserve">                      "standards":[</v>
      </c>
      <c r="E38" s="33" t="str">
        <f t="shared" si="1"/>
        <v xml:space="preserve">                      "standards":[</v>
      </c>
      <c r="F38" s="40" t="str">
        <f t="shared" si="3"/>
        <v/>
      </c>
      <c r="G38" s="32" t="s">
        <v>33</v>
      </c>
    </row>
    <row r="39" spans="1:7" ht="15" x14ac:dyDescent="0.3">
      <c r="A39" s="36"/>
      <c r="B39" s="36"/>
      <c r="C39" s="1" t="s">
        <v>34</v>
      </c>
      <c r="D39" s="43" t="str">
        <f t="shared" si="2"/>
        <v xml:space="preserve">                        {</v>
      </c>
      <c r="E39" s="33" t="str">
        <f t="shared" si="1"/>
        <v xml:space="preserve">                        {</v>
      </c>
      <c r="F39" s="40" t="str">
        <f t="shared" si="3"/>
        <v/>
      </c>
      <c r="G39" s="32" t="s">
        <v>34</v>
      </c>
    </row>
    <row r="40" spans="1:7" ht="15" x14ac:dyDescent="0.3">
      <c r="A40" s="36" t="s">
        <v>162</v>
      </c>
      <c r="B40" s="37" t="s">
        <v>89</v>
      </c>
      <c r="C40" s="1" t="str">
        <f>"                          #weekday#:#"&amp;B40&amp;"#,"</f>
        <v xml:space="preserve">                          #weekday#:#SEGUNDA_FEIRA#,</v>
      </c>
      <c r="D40" s="43" t="str">
        <f t="shared" si="2"/>
        <v xml:space="preserve">                          "weekday":"SEGUNDA_FEIRA",</v>
      </c>
      <c r="E40" s="33" t="str">
        <f t="shared" si="1"/>
        <v xml:space="preserve">                          "weekday":"SEGUNDA_FEIRA",</v>
      </c>
      <c r="F40" s="48" t="str">
        <f t="shared" ref="F40:F42" si="12">IF(B40="","PREENCHER","")</f>
        <v/>
      </c>
      <c r="G40" s="32" t="s">
        <v>35</v>
      </c>
    </row>
    <row r="41" spans="1:7" ht="28.8" x14ac:dyDescent="0.3">
      <c r="A41" s="36" t="s">
        <v>163</v>
      </c>
      <c r="B41" s="37" t="s">
        <v>90</v>
      </c>
      <c r="C41" s="1" t="str">
        <f>"                          #openingTime#:#"&amp;B41&amp;"#,"</f>
        <v xml:space="preserve">                          #openingTime#:#10:00:57Z#,</v>
      </c>
      <c r="D41" s="43" t="str">
        <f t="shared" si="2"/>
        <v xml:space="preserve">                          "openingTime":"10:00:57Z",</v>
      </c>
      <c r="E41" s="33" t="str">
        <f t="shared" si="1"/>
        <v xml:space="preserve">                          "openingTime":"10:00:57Z",</v>
      </c>
      <c r="F41" s="48" t="str">
        <f t="shared" si="12"/>
        <v/>
      </c>
      <c r="G41" s="32" t="s">
        <v>36</v>
      </c>
    </row>
    <row r="42" spans="1:7" ht="28.8" x14ac:dyDescent="0.3">
      <c r="A42" s="36" t="s">
        <v>164</v>
      </c>
      <c r="B42" s="37" t="s">
        <v>91</v>
      </c>
      <c r="C42" s="1" t="str">
        <f>"                          #closingTime#:#"&amp;B42&amp;"#"</f>
        <v xml:space="preserve">                          #closingTime#:#16:00:57Z#</v>
      </c>
      <c r="D42" s="43" t="str">
        <f t="shared" si="2"/>
        <v xml:space="preserve">                          "closingTime":"16:00:57Z"</v>
      </c>
      <c r="E42" s="33" t="str">
        <f t="shared" si="1"/>
        <v xml:space="preserve">                          "closingTime":"16:00:57Z"</v>
      </c>
      <c r="F42" s="48" t="str">
        <f t="shared" si="12"/>
        <v/>
      </c>
      <c r="G42" s="32" t="s">
        <v>37</v>
      </c>
    </row>
    <row r="43" spans="1:7" ht="15" x14ac:dyDescent="0.3">
      <c r="A43" s="36"/>
      <c r="B43" s="36"/>
      <c r="C43" s="1" t="s">
        <v>38</v>
      </c>
      <c r="D43" s="43" t="str">
        <f t="shared" si="2"/>
        <v xml:space="preserve">                        },</v>
      </c>
      <c r="E43" s="33" t="str">
        <f t="shared" si="1"/>
        <v xml:space="preserve">                        },</v>
      </c>
      <c r="F43" s="40" t="str">
        <f t="shared" si="3"/>
        <v/>
      </c>
      <c r="G43" s="32" t="s">
        <v>38</v>
      </c>
    </row>
    <row r="44" spans="1:7" ht="15" x14ac:dyDescent="0.3">
      <c r="A44" s="36"/>
      <c r="B44" s="36"/>
      <c r="C44" s="1" t="s">
        <v>34</v>
      </c>
      <c r="D44" s="43" t="str">
        <f t="shared" si="2"/>
        <v xml:space="preserve">                        {</v>
      </c>
      <c r="E44" s="33" t="str">
        <f t="shared" si="1"/>
        <v xml:space="preserve">                        {</v>
      </c>
      <c r="F44" s="40" t="str">
        <f t="shared" si="3"/>
        <v/>
      </c>
      <c r="G44" s="32" t="s">
        <v>34</v>
      </c>
    </row>
    <row r="45" spans="1:7" ht="15" x14ac:dyDescent="0.3">
      <c r="A45" s="36" t="s">
        <v>162</v>
      </c>
      <c r="B45" s="37" t="s">
        <v>103</v>
      </c>
      <c r="C45" s="1" t="str">
        <f>"                          #weekday#:#"&amp;B45&amp;"#,"</f>
        <v xml:space="preserve">                          #weekday#:#TERCA_FEIRA#,</v>
      </c>
      <c r="D45" s="43" t="str">
        <f t="shared" si="2"/>
        <v xml:space="preserve">                          "weekday":"TERCA_FEIRA",</v>
      </c>
      <c r="E45" s="33" t="str">
        <f t="shared" si="1"/>
        <v xml:space="preserve">                          "weekday":"TERCA_FEIRA",</v>
      </c>
      <c r="F45" s="48" t="str">
        <f t="shared" ref="F45:F47" si="13">IF(B45="","PREENCHER","")</f>
        <v/>
      </c>
      <c r="G45" s="32" t="s">
        <v>39</v>
      </c>
    </row>
    <row r="46" spans="1:7" ht="28.8" x14ac:dyDescent="0.3">
      <c r="A46" s="36" t="s">
        <v>163</v>
      </c>
      <c r="B46" s="37" t="s">
        <v>90</v>
      </c>
      <c r="C46" s="1" t="str">
        <f>"                          #openingTime#:#"&amp;B46&amp;"#,"</f>
        <v xml:space="preserve">                          #openingTime#:#10:00:57Z#,</v>
      </c>
      <c r="D46" s="43" t="str">
        <f t="shared" si="2"/>
        <v xml:space="preserve">                          "openingTime":"10:00:57Z",</v>
      </c>
      <c r="E46" s="33" t="str">
        <f t="shared" si="1"/>
        <v xml:space="preserve">                          "openingTime":"10:00:57Z",</v>
      </c>
      <c r="F46" s="48" t="str">
        <f t="shared" si="13"/>
        <v/>
      </c>
      <c r="G46" s="32" t="s">
        <v>36</v>
      </c>
    </row>
    <row r="47" spans="1:7" ht="28.8" x14ac:dyDescent="0.3">
      <c r="A47" s="36" t="s">
        <v>164</v>
      </c>
      <c r="B47" s="37" t="s">
        <v>91</v>
      </c>
      <c r="C47" s="1" t="str">
        <f>"                          #closingTime#:#"&amp;B47&amp;"#"</f>
        <v xml:space="preserve">                          #closingTime#:#16:00:57Z#</v>
      </c>
      <c r="D47" s="43" t="str">
        <f t="shared" si="2"/>
        <v xml:space="preserve">                          "closingTime":"16:00:57Z"</v>
      </c>
      <c r="E47" s="33" t="str">
        <f t="shared" si="1"/>
        <v xml:space="preserve">                          "closingTime":"16:00:57Z"</v>
      </c>
      <c r="F47" s="48" t="str">
        <f t="shared" si="13"/>
        <v/>
      </c>
      <c r="G47" s="32" t="s">
        <v>37</v>
      </c>
    </row>
    <row r="48" spans="1:7" ht="15" x14ac:dyDescent="0.3">
      <c r="A48" s="36"/>
      <c r="B48" s="36"/>
      <c r="C48" s="1" t="s">
        <v>38</v>
      </c>
      <c r="D48" s="43" t="str">
        <f t="shared" si="2"/>
        <v xml:space="preserve">                        },</v>
      </c>
      <c r="E48" s="33" t="str">
        <f t="shared" si="1"/>
        <v xml:space="preserve">                        },</v>
      </c>
      <c r="F48" s="40" t="str">
        <f t="shared" si="3"/>
        <v/>
      </c>
      <c r="G48" s="32" t="s">
        <v>38</v>
      </c>
    </row>
    <row r="49" spans="1:7" ht="15" x14ac:dyDescent="0.3">
      <c r="A49" s="36"/>
      <c r="B49" s="36"/>
      <c r="C49" s="1" t="s">
        <v>34</v>
      </c>
      <c r="D49" s="43" t="str">
        <f t="shared" si="2"/>
        <v xml:space="preserve">                        {</v>
      </c>
      <c r="E49" s="33" t="str">
        <f t="shared" si="1"/>
        <v xml:space="preserve">                        {</v>
      </c>
      <c r="F49" s="40" t="str">
        <f t="shared" si="3"/>
        <v/>
      </c>
      <c r="G49" s="32" t="s">
        <v>34</v>
      </c>
    </row>
    <row r="50" spans="1:7" ht="15" x14ac:dyDescent="0.3">
      <c r="A50" s="36" t="s">
        <v>162</v>
      </c>
      <c r="B50" s="37" t="s">
        <v>104</v>
      </c>
      <c r="C50" s="1" t="str">
        <f>"                          #weekday#:#"&amp;B50&amp;"#,"</f>
        <v xml:space="preserve">                          #weekday#:#QUARTA_FEIRA#,</v>
      </c>
      <c r="D50" s="43" t="str">
        <f t="shared" si="2"/>
        <v xml:space="preserve">                          "weekday":"QUARTA_FEIRA",</v>
      </c>
      <c r="E50" s="33" t="str">
        <f t="shared" si="1"/>
        <v xml:space="preserve">                          "weekday":"QUARTA_FEIRA",</v>
      </c>
      <c r="F50" s="48" t="str">
        <f t="shared" ref="F50:F52" si="14">IF(B50="","PREENCHER","")</f>
        <v/>
      </c>
      <c r="G50" s="32" t="s">
        <v>40</v>
      </c>
    </row>
    <row r="51" spans="1:7" ht="28.8" x14ac:dyDescent="0.3">
      <c r="A51" s="36" t="s">
        <v>163</v>
      </c>
      <c r="B51" s="37" t="s">
        <v>90</v>
      </c>
      <c r="C51" s="1" t="str">
        <f>"                          #openingTime#:#"&amp;B51&amp;"#,"</f>
        <v xml:space="preserve">                          #openingTime#:#10:00:57Z#,</v>
      </c>
      <c r="D51" s="43" t="str">
        <f t="shared" si="2"/>
        <v xml:space="preserve">                          "openingTime":"10:00:57Z",</v>
      </c>
      <c r="E51" s="33" t="str">
        <f t="shared" si="1"/>
        <v xml:space="preserve">                          "openingTime":"10:00:57Z",</v>
      </c>
      <c r="F51" s="48" t="str">
        <f t="shared" si="14"/>
        <v/>
      </c>
      <c r="G51" s="32" t="s">
        <v>36</v>
      </c>
    </row>
    <row r="52" spans="1:7" ht="28.8" x14ac:dyDescent="0.3">
      <c r="A52" s="36" t="s">
        <v>164</v>
      </c>
      <c r="B52" s="37" t="s">
        <v>91</v>
      </c>
      <c r="C52" s="1" t="str">
        <f>"                          #closingTime#:#"&amp;B52&amp;"#"</f>
        <v xml:space="preserve">                          #closingTime#:#16:00:57Z#</v>
      </c>
      <c r="D52" s="43" t="str">
        <f t="shared" si="2"/>
        <v xml:space="preserve">                          "closingTime":"16:00:57Z"</v>
      </c>
      <c r="E52" s="33" t="str">
        <f t="shared" si="1"/>
        <v xml:space="preserve">                          "closingTime":"16:00:57Z"</v>
      </c>
      <c r="F52" s="48" t="str">
        <f t="shared" si="14"/>
        <v/>
      </c>
      <c r="G52" s="32" t="s">
        <v>37</v>
      </c>
    </row>
    <row r="53" spans="1:7" ht="15" x14ac:dyDescent="0.3">
      <c r="A53" s="36"/>
      <c r="B53" s="36"/>
      <c r="C53" s="1" t="s">
        <v>38</v>
      </c>
      <c r="D53" s="43" t="str">
        <f t="shared" si="2"/>
        <v xml:space="preserve">                        },</v>
      </c>
      <c r="E53" s="33" t="str">
        <f t="shared" si="1"/>
        <v xml:space="preserve">                        },</v>
      </c>
      <c r="F53" s="40" t="str">
        <f t="shared" si="3"/>
        <v/>
      </c>
      <c r="G53" s="32" t="s">
        <v>38</v>
      </c>
    </row>
    <row r="54" spans="1:7" ht="15" x14ac:dyDescent="0.3">
      <c r="A54" s="36"/>
      <c r="B54" s="36"/>
      <c r="C54" s="1" t="s">
        <v>34</v>
      </c>
      <c r="D54" s="43" t="str">
        <f t="shared" si="2"/>
        <v xml:space="preserve">                        {</v>
      </c>
      <c r="E54" s="33" t="str">
        <f t="shared" si="1"/>
        <v xml:space="preserve">                        {</v>
      </c>
      <c r="F54" s="40" t="str">
        <f t="shared" si="3"/>
        <v/>
      </c>
      <c r="G54" s="32" t="s">
        <v>34</v>
      </c>
    </row>
    <row r="55" spans="1:7" ht="15" x14ac:dyDescent="0.3">
      <c r="A55" s="36" t="s">
        <v>162</v>
      </c>
      <c r="B55" s="37" t="s">
        <v>105</v>
      </c>
      <c r="C55" s="1" t="str">
        <f>"                          #weekday#:#"&amp;B55&amp;"#,"</f>
        <v xml:space="preserve">                          #weekday#:#QUINTA_FEIRA#,</v>
      </c>
      <c r="D55" s="43" t="str">
        <f t="shared" si="2"/>
        <v xml:space="preserve">                          "weekday":"QUINTA_FEIRA",</v>
      </c>
      <c r="E55" s="33" t="str">
        <f t="shared" si="1"/>
        <v xml:space="preserve">                          "weekday":"QUINTA_FEIRA",</v>
      </c>
      <c r="F55" s="48" t="str">
        <f t="shared" ref="F55:F57" si="15">IF(B55="","PREENCHER","")</f>
        <v/>
      </c>
      <c r="G55" s="32" t="s">
        <v>41</v>
      </c>
    </row>
    <row r="56" spans="1:7" ht="28.8" x14ac:dyDescent="0.3">
      <c r="A56" s="36" t="s">
        <v>163</v>
      </c>
      <c r="B56" s="37" t="s">
        <v>90</v>
      </c>
      <c r="C56" s="1" t="str">
        <f>"                          #openingTime#:#"&amp;B56&amp;"#,"</f>
        <v xml:space="preserve">                          #openingTime#:#10:00:57Z#,</v>
      </c>
      <c r="D56" s="43" t="str">
        <f t="shared" si="2"/>
        <v xml:space="preserve">                          "openingTime":"10:00:57Z",</v>
      </c>
      <c r="E56" s="33" t="str">
        <f t="shared" si="1"/>
        <v xml:space="preserve">                          "openingTime":"10:00:57Z",</v>
      </c>
      <c r="F56" s="48" t="str">
        <f t="shared" si="15"/>
        <v/>
      </c>
      <c r="G56" s="32" t="s">
        <v>36</v>
      </c>
    </row>
    <row r="57" spans="1:7" ht="28.8" x14ac:dyDescent="0.3">
      <c r="A57" s="36" t="s">
        <v>164</v>
      </c>
      <c r="B57" s="37" t="s">
        <v>91</v>
      </c>
      <c r="C57" s="1" t="str">
        <f>"                          #closingTime#:#"&amp;B57&amp;"#"</f>
        <v xml:space="preserve">                          #closingTime#:#16:00:57Z#</v>
      </c>
      <c r="D57" s="43" t="str">
        <f t="shared" si="2"/>
        <v xml:space="preserve">                          "closingTime":"16:00:57Z"</v>
      </c>
      <c r="E57" s="33" t="str">
        <f t="shared" si="1"/>
        <v xml:space="preserve">                          "closingTime":"16:00:57Z"</v>
      </c>
      <c r="F57" s="48" t="str">
        <f t="shared" si="15"/>
        <v/>
      </c>
      <c r="G57" s="32" t="s">
        <v>37</v>
      </c>
    </row>
    <row r="58" spans="1:7" ht="15" x14ac:dyDescent="0.3">
      <c r="A58" s="36"/>
      <c r="B58" s="36"/>
      <c r="C58" s="1" t="s">
        <v>38</v>
      </c>
      <c r="D58" s="43" t="str">
        <f t="shared" si="2"/>
        <v xml:space="preserve">                        },</v>
      </c>
      <c r="E58" s="33" t="str">
        <f t="shared" si="1"/>
        <v xml:space="preserve">                        },</v>
      </c>
      <c r="F58" s="40" t="str">
        <f t="shared" si="3"/>
        <v/>
      </c>
      <c r="G58" s="32" t="s">
        <v>38</v>
      </c>
    </row>
    <row r="59" spans="1:7" ht="15" x14ac:dyDescent="0.3">
      <c r="A59" s="36"/>
      <c r="B59" s="36"/>
      <c r="C59" s="1" t="s">
        <v>34</v>
      </c>
      <c r="D59" s="43" t="str">
        <f t="shared" si="2"/>
        <v xml:space="preserve">                        {</v>
      </c>
      <c r="E59" s="33" t="str">
        <f t="shared" si="1"/>
        <v xml:space="preserve">                        {</v>
      </c>
      <c r="F59" s="40" t="str">
        <f t="shared" si="3"/>
        <v/>
      </c>
      <c r="G59" s="32" t="s">
        <v>34</v>
      </c>
    </row>
    <row r="60" spans="1:7" ht="15" x14ac:dyDescent="0.3">
      <c r="A60" s="36" t="s">
        <v>162</v>
      </c>
      <c r="B60" s="37" t="s">
        <v>106</v>
      </c>
      <c r="C60" s="1" t="str">
        <f>"                          #weekday#:#"&amp;B60&amp;"#,"</f>
        <v xml:space="preserve">                          #weekday#:#SEXTA_FEIRA#,</v>
      </c>
      <c r="D60" s="43" t="str">
        <f t="shared" si="2"/>
        <v xml:space="preserve">                          "weekday":"SEXTA_FEIRA",</v>
      </c>
      <c r="E60" s="33" t="str">
        <f t="shared" si="1"/>
        <v xml:space="preserve">                          "weekday":"SEXTA_FEIRA",</v>
      </c>
      <c r="F60" s="48" t="str">
        <f t="shared" ref="F60:F62" si="16">IF(B60="","PREENCHER","")</f>
        <v/>
      </c>
      <c r="G60" s="32" t="s">
        <v>42</v>
      </c>
    </row>
    <row r="61" spans="1:7" ht="28.8" x14ac:dyDescent="0.3">
      <c r="A61" s="36" t="s">
        <v>163</v>
      </c>
      <c r="B61" s="37" t="s">
        <v>90</v>
      </c>
      <c r="C61" s="1" t="str">
        <f>"                          #openingTime#:#"&amp;B61&amp;"#,"</f>
        <v xml:space="preserve">                          #openingTime#:#10:00:57Z#,</v>
      </c>
      <c r="D61" s="43" t="str">
        <f t="shared" si="2"/>
        <v xml:space="preserve">                          "openingTime":"10:00:57Z",</v>
      </c>
      <c r="E61" s="33" t="str">
        <f t="shared" si="1"/>
        <v xml:space="preserve">                          "openingTime":"10:00:57Z",</v>
      </c>
      <c r="F61" s="48" t="str">
        <f t="shared" si="16"/>
        <v/>
      </c>
      <c r="G61" s="32" t="s">
        <v>36</v>
      </c>
    </row>
    <row r="62" spans="1:7" ht="28.8" x14ac:dyDescent="0.3">
      <c r="A62" s="36" t="s">
        <v>164</v>
      </c>
      <c r="B62" s="37" t="s">
        <v>91</v>
      </c>
      <c r="C62" s="1" t="str">
        <f>"                          #closingTime#:#"&amp;B62&amp;"#"</f>
        <v xml:space="preserve">                          #closingTime#:#16:00:57Z#</v>
      </c>
      <c r="D62" s="43" t="str">
        <f t="shared" si="2"/>
        <v xml:space="preserve">                          "closingTime":"16:00:57Z"</v>
      </c>
      <c r="E62" s="33" t="str">
        <f t="shared" si="1"/>
        <v xml:space="preserve">                          "closingTime":"16:00:57Z"</v>
      </c>
      <c r="F62" s="48" t="str">
        <f t="shared" si="16"/>
        <v/>
      </c>
      <c r="G62" s="32" t="s">
        <v>37</v>
      </c>
    </row>
    <row r="63" spans="1:7" ht="15" x14ac:dyDescent="0.3">
      <c r="A63" s="36"/>
      <c r="B63" s="36"/>
      <c r="C63" s="1" t="s">
        <v>43</v>
      </c>
      <c r="D63" s="43" t="str">
        <f t="shared" si="2"/>
        <v xml:space="preserve">                        }</v>
      </c>
      <c r="E63" s="33" t="str">
        <f t="shared" si="1"/>
        <v xml:space="preserve">                        }</v>
      </c>
      <c r="F63" s="40" t="str">
        <f t="shared" si="3"/>
        <v/>
      </c>
      <c r="G63" s="32" t="s">
        <v>43</v>
      </c>
    </row>
    <row r="64" spans="1:7" ht="15" x14ac:dyDescent="0.3">
      <c r="A64" s="36"/>
      <c r="B64" s="36"/>
      <c r="C64" s="1" t="s">
        <v>44</v>
      </c>
      <c r="D64" s="43" t="str">
        <f t="shared" si="2"/>
        <v xml:space="preserve">                      ],</v>
      </c>
      <c r="E64" s="33" t="str">
        <f t="shared" si="1"/>
        <v xml:space="preserve">                      ],</v>
      </c>
      <c r="F64" s="40" t="str">
        <f t="shared" si="3"/>
        <v/>
      </c>
      <c r="G64" s="32" t="s">
        <v>44</v>
      </c>
    </row>
    <row r="65" spans="1:7" ht="28.8" x14ac:dyDescent="0.3">
      <c r="A65" s="36" t="s">
        <v>165</v>
      </c>
      <c r="B65" s="37" t="s">
        <v>92</v>
      </c>
      <c r="C65" s="1" t="str">
        <f>"                      #exception#:#"&amp;B65&amp;"#,"</f>
        <v xml:space="preserve">                      #exception#:#Exceto feriados municipais, estaduais e nacionais#,</v>
      </c>
      <c r="D65" s="43" t="str">
        <f t="shared" si="2"/>
        <v xml:space="preserve">                      "exception":"Exceto feriados municipais, estaduais e nacionais",</v>
      </c>
      <c r="E65" s="33" t="str">
        <f t="shared" si="1"/>
        <v xml:space="preserve">                      "exception":"Exceto feriados municipais, estaduais e nacionais",</v>
      </c>
      <c r="F65" s="48" t="str">
        <f>IF(B65="","PREENCHER","")</f>
        <v/>
      </c>
      <c r="G65" s="32" t="s">
        <v>45</v>
      </c>
    </row>
    <row r="66" spans="1:7" ht="28.8" x14ac:dyDescent="0.3">
      <c r="A66" s="36" t="s">
        <v>166</v>
      </c>
      <c r="B66" s="37" t="s">
        <v>167</v>
      </c>
      <c r="C66" s="1" t="str">
        <f>"                      #isPublicAccessAllowed#:"&amp;B66</f>
        <v xml:space="preserve">                      #isPublicAccessAllowed#:true</v>
      </c>
      <c r="D66" s="43" t="str">
        <f t="shared" si="2"/>
        <v xml:space="preserve">                      "isPublicAccessAllowed":true</v>
      </c>
      <c r="E66" s="33" t="str">
        <f t="shared" si="1"/>
        <v xml:space="preserve">                      "isPublicAccessAllowed":true</v>
      </c>
      <c r="F66" s="48" t="str">
        <f>IF(B66="","PREENCHER","")</f>
        <v/>
      </c>
      <c r="G66" s="32" t="s">
        <v>46</v>
      </c>
    </row>
    <row r="67" spans="1:7" ht="15" x14ac:dyDescent="0.3">
      <c r="A67" s="36"/>
      <c r="B67" s="36"/>
      <c r="C67" s="1" t="s">
        <v>17</v>
      </c>
      <c r="D67" s="43" t="str">
        <f t="shared" si="2"/>
        <v xml:space="preserve">                    },</v>
      </c>
      <c r="E67" s="33" t="str">
        <f t="shared" si="1"/>
        <v xml:space="preserve">                    },</v>
      </c>
      <c r="F67" s="40" t="str">
        <f t="shared" si="3"/>
        <v/>
      </c>
      <c r="G67" s="32" t="s">
        <v>17</v>
      </c>
    </row>
    <row r="68" spans="1:7" ht="15" x14ac:dyDescent="0.3">
      <c r="A68" s="36" t="s">
        <v>168</v>
      </c>
      <c r="B68" s="36"/>
      <c r="C68" s="1" t="s">
        <v>116</v>
      </c>
      <c r="D68" s="43" t="str">
        <f t="shared" si="2"/>
        <v xml:space="preserve">                    "phones":[</v>
      </c>
      <c r="E68" s="33" t="str">
        <f t="shared" ref="E68:E110" si="17">D68</f>
        <v xml:space="preserve">                    "phones":[</v>
      </c>
      <c r="F68" s="40" t="str">
        <f t="shared" si="3"/>
        <v/>
      </c>
      <c r="G68" s="32" t="s">
        <v>47</v>
      </c>
    </row>
    <row r="69" spans="1:7" ht="15" x14ac:dyDescent="0.3">
      <c r="A69" s="36"/>
      <c r="B69" s="36"/>
      <c r="C69" s="1" t="s">
        <v>48</v>
      </c>
      <c r="D69" s="43" t="str">
        <f t="shared" ref="D69:D110" si="18">SUBSTITUTE(C69,"#","""")</f>
        <v xml:space="preserve">                      {</v>
      </c>
      <c r="E69" s="33" t="str">
        <f t="shared" si="17"/>
        <v xml:space="preserve">                      {</v>
      </c>
      <c r="F69" s="40" t="str">
        <f t="shared" si="3"/>
        <v/>
      </c>
      <c r="G69" s="32" t="s">
        <v>48</v>
      </c>
    </row>
    <row r="70" spans="1:7" ht="15" x14ac:dyDescent="0.3">
      <c r="A70" s="36" t="s">
        <v>144</v>
      </c>
      <c r="B70" s="37" t="s">
        <v>93</v>
      </c>
      <c r="C70" s="1" t="str">
        <f>"                        #type#:#"&amp;B70&amp;"#,"</f>
        <v xml:space="preserve">                        #type#:#FIXO#,</v>
      </c>
      <c r="D70" s="43" t="str">
        <f t="shared" si="18"/>
        <v xml:space="preserve">                        "type":"FIXO",</v>
      </c>
      <c r="E70" s="33" t="str">
        <f t="shared" si="17"/>
        <v xml:space="preserve">                        "type":"FIXO",</v>
      </c>
      <c r="F70" s="48" t="str">
        <f t="shared" ref="F70:F72" si="19">IF(B70="","PREENCHER","")</f>
        <v/>
      </c>
      <c r="G70" s="32" t="s">
        <v>49</v>
      </c>
    </row>
    <row r="71" spans="1:7" ht="15" x14ac:dyDescent="0.3">
      <c r="A71" s="36" t="s">
        <v>169</v>
      </c>
      <c r="B71" s="37" t="s">
        <v>94</v>
      </c>
      <c r="C71" s="1" t="str">
        <f>"                        #countryCallingCode#:#"&amp;B71&amp;"#,"</f>
        <v xml:space="preserve">                        #countryCallingCode#:#55#,</v>
      </c>
      <c r="D71" s="43" t="str">
        <f t="shared" si="18"/>
        <v xml:space="preserve">                        "countryCallingCode":"55",</v>
      </c>
      <c r="E71" s="33" t="str">
        <f t="shared" si="17"/>
        <v xml:space="preserve">                        "countryCallingCode":"55",</v>
      </c>
      <c r="F71" s="48" t="str">
        <f t="shared" si="19"/>
        <v/>
      </c>
      <c r="G71" s="32" t="s">
        <v>50</v>
      </c>
    </row>
    <row r="72" spans="1:7" ht="15" x14ac:dyDescent="0.3">
      <c r="A72" s="36" t="s">
        <v>170</v>
      </c>
      <c r="B72" s="37" t="s">
        <v>95</v>
      </c>
      <c r="C72" s="1" t="str">
        <f>"                        #areaCode#:#"&amp;B72&amp;"#,"</f>
        <v xml:space="preserve">                        #areaCode#:#14#,</v>
      </c>
      <c r="D72" s="43" t="str">
        <f t="shared" si="18"/>
        <v xml:space="preserve">                        "areaCode":"14",</v>
      </c>
      <c r="E72" s="33" t="str">
        <f t="shared" si="17"/>
        <v xml:space="preserve">                        "areaCode":"14",</v>
      </c>
      <c r="F72" s="48" t="str">
        <f t="shared" si="19"/>
        <v/>
      </c>
      <c r="G72" s="32" t="s">
        <v>51</v>
      </c>
    </row>
    <row r="73" spans="1:7" ht="15" x14ac:dyDescent="0.3">
      <c r="A73" s="36" t="s">
        <v>171</v>
      </c>
      <c r="B73" s="37" t="s">
        <v>96</v>
      </c>
      <c r="C73" s="1" t="str">
        <f>"                        #number#:#"&amp;B73&amp;"#"</f>
        <v xml:space="preserve">                        #number#:#35721199#</v>
      </c>
      <c r="D73" s="43" t="str">
        <f t="shared" si="18"/>
        <v xml:space="preserve">                        "number":"35721199"</v>
      </c>
      <c r="E73" s="33" t="str">
        <f t="shared" si="17"/>
        <v xml:space="preserve">                        "number":"35721199"</v>
      </c>
      <c r="F73" s="40" t="str">
        <f t="shared" ref="F73:F99" si="20">IF(AND(E73=G73,B73&lt;&gt;""),"PREENCHER","")</f>
        <v>PREENCHER</v>
      </c>
      <c r="G73" s="32" t="s">
        <v>52</v>
      </c>
    </row>
    <row r="74" spans="1:7" ht="15" x14ac:dyDescent="0.3">
      <c r="A74" s="36"/>
      <c r="B74" s="36"/>
      <c r="C74" s="1" t="s">
        <v>53</v>
      </c>
      <c r="D74" s="43" t="str">
        <f t="shared" si="18"/>
        <v xml:space="preserve">                      },</v>
      </c>
      <c r="E74" s="33" t="str">
        <f t="shared" si="17"/>
        <v xml:space="preserve">                      },</v>
      </c>
      <c r="F74" s="40" t="str">
        <f t="shared" si="20"/>
        <v/>
      </c>
      <c r="G74" s="32" t="s">
        <v>53</v>
      </c>
    </row>
    <row r="75" spans="1:7" ht="15" x14ac:dyDescent="0.3">
      <c r="A75" s="36"/>
      <c r="B75" s="36"/>
      <c r="C75" s="1" t="s">
        <v>48</v>
      </c>
      <c r="D75" s="43" t="str">
        <f t="shared" si="18"/>
        <v xml:space="preserve">                      {</v>
      </c>
      <c r="E75" s="33" t="str">
        <f t="shared" si="17"/>
        <v xml:space="preserve">                      {</v>
      </c>
      <c r="F75" s="40" t="str">
        <f t="shared" si="20"/>
        <v/>
      </c>
      <c r="G75" s="32" t="s">
        <v>48</v>
      </c>
    </row>
    <row r="76" spans="1:7" ht="15" x14ac:dyDescent="0.3">
      <c r="A76" s="36" t="s">
        <v>144</v>
      </c>
      <c r="B76" s="37" t="s">
        <v>97</v>
      </c>
      <c r="C76" s="1" t="str">
        <f>"                        #type#:#"&amp;B76&amp;"#,"</f>
        <v xml:space="preserve">                        #type#:#MOVEL#,</v>
      </c>
      <c r="D76" s="43" t="str">
        <f t="shared" si="18"/>
        <v xml:space="preserve">                        "type":"MOVEL",</v>
      </c>
      <c r="E76" s="33" t="str">
        <f t="shared" si="17"/>
        <v xml:space="preserve">                        "type":"MOVEL",</v>
      </c>
      <c r="F76" s="48" t="str">
        <f t="shared" ref="F76:F78" si="21">IF(B76="","PREENCHER","")</f>
        <v/>
      </c>
      <c r="G76" s="32" t="s">
        <v>54</v>
      </c>
    </row>
    <row r="77" spans="1:7" ht="15" x14ac:dyDescent="0.3">
      <c r="A77" s="36" t="s">
        <v>169</v>
      </c>
      <c r="B77" s="37" t="s">
        <v>94</v>
      </c>
      <c r="C77" s="1" t="str">
        <f>"                        #countryCallingCode#:#"&amp;B77&amp;"#,"</f>
        <v xml:space="preserve">                        #countryCallingCode#:#55#,</v>
      </c>
      <c r="D77" s="43" t="str">
        <f t="shared" si="18"/>
        <v xml:space="preserve">                        "countryCallingCode":"55",</v>
      </c>
      <c r="E77" s="33" t="str">
        <f t="shared" si="17"/>
        <v xml:space="preserve">                        "countryCallingCode":"55",</v>
      </c>
      <c r="F77" s="48" t="str">
        <f t="shared" si="21"/>
        <v/>
      </c>
      <c r="G77" s="32" t="s">
        <v>50</v>
      </c>
    </row>
    <row r="78" spans="1:7" ht="15" x14ac:dyDescent="0.3">
      <c r="A78" s="36" t="s">
        <v>170</v>
      </c>
      <c r="B78" s="37" t="s">
        <v>95</v>
      </c>
      <c r="C78" s="1" t="str">
        <f>"                        #areaCode#:#"&amp;B78&amp;"#,"</f>
        <v xml:space="preserve">                        #areaCode#:#14#,</v>
      </c>
      <c r="D78" s="43" t="str">
        <f t="shared" si="18"/>
        <v xml:space="preserve">                        "areaCode":"14",</v>
      </c>
      <c r="E78" s="33" t="str">
        <f t="shared" si="17"/>
        <v xml:space="preserve">                        "areaCode":"14",</v>
      </c>
      <c r="F78" s="48" t="str">
        <f t="shared" si="21"/>
        <v/>
      </c>
      <c r="G78" s="32" t="s">
        <v>51</v>
      </c>
    </row>
    <row r="79" spans="1:7" ht="15" x14ac:dyDescent="0.3">
      <c r="A79" s="36" t="s">
        <v>171</v>
      </c>
      <c r="B79" s="37" t="s">
        <v>98</v>
      </c>
      <c r="C79" s="1" t="str">
        <f>"                        #number#:#"&amp;B79&amp;"#"</f>
        <v xml:space="preserve">                        #number#:#997865532#</v>
      </c>
      <c r="D79" s="43" t="str">
        <f t="shared" si="18"/>
        <v xml:space="preserve">                        "number":"997865532"</v>
      </c>
      <c r="E79" s="33" t="str">
        <f t="shared" si="17"/>
        <v xml:space="preserve">                        "number":"997865532"</v>
      </c>
      <c r="F79" s="40" t="str">
        <f t="shared" si="20"/>
        <v>PREENCHER</v>
      </c>
      <c r="G79" s="32" t="s">
        <v>55</v>
      </c>
    </row>
    <row r="80" spans="1:7" ht="15" x14ac:dyDescent="0.3">
      <c r="A80" s="36"/>
      <c r="B80" s="36"/>
      <c r="C80" s="1" t="s">
        <v>31</v>
      </c>
      <c r="D80" s="43" t="str">
        <f t="shared" si="18"/>
        <v xml:space="preserve">                      }</v>
      </c>
      <c r="E80" s="33" t="str">
        <f t="shared" si="17"/>
        <v xml:space="preserve">                      }</v>
      </c>
      <c r="F80" s="40" t="str">
        <f t="shared" si="20"/>
        <v/>
      </c>
      <c r="G80" s="32" t="s">
        <v>31</v>
      </c>
    </row>
    <row r="81" spans="1:7" ht="15" x14ac:dyDescent="0.3">
      <c r="A81" s="36"/>
      <c r="B81" s="36"/>
      <c r="C81" s="1" t="s">
        <v>56</v>
      </c>
      <c r="D81" s="43" t="str">
        <f t="shared" si="18"/>
        <v xml:space="preserve">                    ],</v>
      </c>
      <c r="E81" s="33" t="str">
        <f t="shared" si="17"/>
        <v xml:space="preserve">                    ],</v>
      </c>
      <c r="F81" s="40" t="str">
        <f t="shared" si="20"/>
        <v/>
      </c>
      <c r="G81" s="32" t="s">
        <v>56</v>
      </c>
    </row>
    <row r="82" spans="1:7" ht="28.8" x14ac:dyDescent="0.3">
      <c r="A82" s="36" t="s">
        <v>172</v>
      </c>
      <c r="B82" s="36"/>
      <c r="C82" s="1" t="s">
        <v>117</v>
      </c>
      <c r="D82" s="43" t="str">
        <f t="shared" si="18"/>
        <v xml:space="preserve">                    "services":[</v>
      </c>
      <c r="E82" s="33" t="str">
        <f t="shared" si="17"/>
        <v xml:space="preserve">                    "services":[</v>
      </c>
      <c r="F82" s="40" t="str">
        <f t="shared" si="20"/>
        <v/>
      </c>
      <c r="G82" s="32" t="s">
        <v>57</v>
      </c>
    </row>
    <row r="83" spans="1:7" ht="15" x14ac:dyDescent="0.3">
      <c r="A83" s="36"/>
      <c r="B83" s="36"/>
      <c r="C83" s="1" t="s">
        <v>48</v>
      </c>
      <c r="D83" s="43" t="str">
        <f t="shared" si="18"/>
        <v xml:space="preserve">                      {</v>
      </c>
      <c r="E83" s="33" t="str">
        <f t="shared" si="17"/>
        <v xml:space="preserve">                      {</v>
      </c>
      <c r="F83" s="40" t="str">
        <f t="shared" si="20"/>
        <v/>
      </c>
      <c r="G83" s="32" t="s">
        <v>48</v>
      </c>
    </row>
    <row r="84" spans="1:7" ht="28.8" x14ac:dyDescent="0.3">
      <c r="A84" s="36" t="s">
        <v>173</v>
      </c>
      <c r="B84" s="37" t="s">
        <v>99</v>
      </c>
      <c r="C84" s="1" t="str">
        <f>"                        #name#:#"&amp;B84&amp;"#,"</f>
        <v xml:space="preserve">                        #name#:#RECEBIMENTOS_PAGAMENTOS_QUALQUER_NATUREZA#,</v>
      </c>
      <c r="D84" s="43" t="str">
        <f t="shared" si="18"/>
        <v xml:space="preserve">                        "name":"RECEBIMENTOS_PAGAMENTOS_QUALQUER_NATUREZA",</v>
      </c>
      <c r="E84" s="33" t="str">
        <f t="shared" si="17"/>
        <v xml:space="preserve">                        "name":"RECEBIMENTOS_PAGAMENTOS_QUALQUER_NATUREZA",</v>
      </c>
      <c r="F84" s="48" t="str">
        <f t="shared" ref="F84:F85" si="22">IF(B84="","PREENCHER","")</f>
        <v/>
      </c>
      <c r="G84" s="32" t="s">
        <v>58</v>
      </c>
    </row>
    <row r="85" spans="1:7" ht="15" x14ac:dyDescent="0.3">
      <c r="A85" s="36" t="s">
        <v>145</v>
      </c>
      <c r="B85" s="37" t="s">
        <v>100</v>
      </c>
      <c r="C85" s="1" t="str">
        <f>"                        #code#:#"&amp;B85&amp;"#"</f>
        <v xml:space="preserve">                        #code#:#RECEBE_PAGA_QUALQUER_NATUREZA#</v>
      </c>
      <c r="D85" s="43" t="str">
        <f t="shared" si="18"/>
        <v xml:space="preserve">                        "code":"RECEBE_PAGA_QUALQUER_NATUREZA"</v>
      </c>
      <c r="E85" s="33" t="str">
        <f t="shared" si="17"/>
        <v xml:space="preserve">                        "code":"RECEBE_PAGA_QUALQUER_NATUREZA"</v>
      </c>
      <c r="F85" s="48" t="str">
        <f t="shared" si="22"/>
        <v/>
      </c>
      <c r="G85" s="32" t="s">
        <v>59</v>
      </c>
    </row>
    <row r="86" spans="1:7" ht="15" x14ac:dyDescent="0.3">
      <c r="A86" s="36"/>
      <c r="B86" s="36"/>
      <c r="C86" s="1" t="s">
        <v>53</v>
      </c>
      <c r="D86" s="43" t="str">
        <f t="shared" si="18"/>
        <v xml:space="preserve">                      },</v>
      </c>
      <c r="E86" s="33" t="str">
        <f t="shared" si="17"/>
        <v xml:space="preserve">                      },</v>
      </c>
      <c r="F86" s="40" t="str">
        <f t="shared" si="20"/>
        <v/>
      </c>
      <c r="G86" s="32" t="s">
        <v>53</v>
      </c>
    </row>
    <row r="87" spans="1:7" ht="15" x14ac:dyDescent="0.3">
      <c r="A87" s="36"/>
      <c r="B87" s="36"/>
      <c r="C87" s="1" t="s">
        <v>48</v>
      </c>
      <c r="D87" s="43" t="str">
        <f t="shared" si="18"/>
        <v xml:space="preserve">                      {</v>
      </c>
      <c r="E87" s="33" t="str">
        <f t="shared" si="17"/>
        <v xml:space="preserve">                      {</v>
      </c>
      <c r="F87" s="40" t="str">
        <f t="shared" si="20"/>
        <v/>
      </c>
      <c r="G87" s="32" t="s">
        <v>48</v>
      </c>
    </row>
    <row r="88" spans="1:7" ht="15" x14ac:dyDescent="0.3">
      <c r="A88" s="36" t="s">
        <v>173</v>
      </c>
      <c r="B88" s="37" t="s">
        <v>101</v>
      </c>
      <c r="C88" s="1" t="str">
        <f>"                        #name#:#"&amp;B88&amp;"#,"</f>
        <v xml:space="preserve">                        #name#:#OUTROS_PRODUTOS_SERVICOS#,</v>
      </c>
      <c r="D88" s="43" t="str">
        <f t="shared" si="18"/>
        <v xml:space="preserve">                        "name":"OUTROS_PRODUTOS_SERVICOS",</v>
      </c>
      <c r="E88" s="33" t="str">
        <f t="shared" si="17"/>
        <v xml:space="preserve">                        "name":"OUTROS_PRODUTOS_SERVICOS",</v>
      </c>
      <c r="F88" s="48" t="str">
        <f t="shared" ref="F88:F90" si="23">IF(B88="","PREENCHER","")</f>
        <v/>
      </c>
      <c r="G88" s="32" t="s">
        <v>60</v>
      </c>
    </row>
    <row r="89" spans="1:7" ht="15" x14ac:dyDescent="0.3">
      <c r="A89" s="36" t="s">
        <v>145</v>
      </c>
      <c r="B89" s="37" t="s">
        <v>101</v>
      </c>
      <c r="C89" s="1" t="str">
        <f>"                        #code#:#"&amp;B89&amp;"#,"</f>
        <v xml:space="preserve">                        #code#:#OUTROS_PRODUTOS_SERVICOS#,</v>
      </c>
      <c r="D89" s="43" t="str">
        <f t="shared" si="18"/>
        <v xml:space="preserve">                        "code":"OUTROS_PRODUTOS_SERVICOS",</v>
      </c>
      <c r="E89" s="33" t="str">
        <f t="shared" si="17"/>
        <v xml:space="preserve">                        "code":"OUTROS_PRODUTOS_SERVICOS",</v>
      </c>
      <c r="F89" s="48" t="str">
        <f t="shared" si="23"/>
        <v/>
      </c>
      <c r="G89" s="32" t="s">
        <v>61</v>
      </c>
    </row>
    <row r="90" spans="1:7" ht="28.8" x14ac:dyDescent="0.3">
      <c r="A90" s="36" t="s">
        <v>174</v>
      </c>
      <c r="B90" s="37" t="s">
        <v>102</v>
      </c>
      <c r="C90" s="1" t="str">
        <f>"                        #additionalInfo#:#"&amp;B90&amp;"#"</f>
        <v xml:space="preserve">                        #additionalInfo#:#Renegociação#</v>
      </c>
      <c r="D90" s="43" t="str">
        <f t="shared" si="18"/>
        <v xml:space="preserve">                        "additionalInfo":"Renegociação"</v>
      </c>
      <c r="E90" s="33" t="str">
        <f t="shared" si="17"/>
        <v xml:space="preserve">                        "additionalInfo":"Renegociação"</v>
      </c>
      <c r="F90" s="48" t="str">
        <f t="shared" si="23"/>
        <v/>
      </c>
      <c r="G90" s="32" t="s">
        <v>62</v>
      </c>
    </row>
    <row r="91" spans="1:7" ht="15" x14ac:dyDescent="0.3">
      <c r="A91" s="36"/>
      <c r="B91" s="38"/>
      <c r="C91" s="1" t="s">
        <v>31</v>
      </c>
      <c r="D91" s="43" t="str">
        <f t="shared" si="18"/>
        <v xml:space="preserve">                      }</v>
      </c>
      <c r="E91" s="33" t="str">
        <f t="shared" si="17"/>
        <v xml:space="preserve">                      }</v>
      </c>
      <c r="F91" s="40" t="str">
        <f t="shared" si="20"/>
        <v/>
      </c>
      <c r="G91" s="32" t="s">
        <v>31</v>
      </c>
    </row>
    <row r="92" spans="1:7" ht="15" x14ac:dyDescent="0.3">
      <c r="A92" s="36"/>
      <c r="B92" s="38"/>
      <c r="C92" s="1" t="s">
        <v>63</v>
      </c>
      <c r="D92" s="43" t="str">
        <f t="shared" si="18"/>
        <v xml:space="preserve">                    ]</v>
      </c>
      <c r="E92" s="33" t="str">
        <f t="shared" si="17"/>
        <v xml:space="preserve">                    ]</v>
      </c>
      <c r="F92" s="40" t="str">
        <f t="shared" si="20"/>
        <v/>
      </c>
      <c r="G92" s="32" t="s">
        <v>63</v>
      </c>
    </row>
    <row r="93" spans="1:7" ht="15" x14ac:dyDescent="0.3">
      <c r="A93" s="36"/>
      <c r="B93" s="38"/>
      <c r="C93" s="1" t="s">
        <v>64</v>
      </c>
      <c r="D93" s="43" t="str">
        <f t="shared" si="18"/>
        <v xml:space="preserve">                  }</v>
      </c>
      <c r="E93" s="33" t="str">
        <f t="shared" si="17"/>
        <v xml:space="preserve">                  }</v>
      </c>
      <c r="F93" s="40" t="str">
        <f t="shared" si="20"/>
        <v/>
      </c>
      <c r="G93" s="32" t="s">
        <v>64</v>
      </c>
    </row>
    <row r="94" spans="1:7" ht="15" x14ac:dyDescent="0.3">
      <c r="A94" s="36"/>
      <c r="B94" s="38"/>
      <c r="C94" s="1" t="s">
        <v>65</v>
      </c>
      <c r="D94" s="43" t="str">
        <f t="shared" si="18"/>
        <v xml:space="preserve">                ]</v>
      </c>
      <c r="E94" s="33" t="str">
        <f t="shared" si="17"/>
        <v xml:space="preserve">                ]</v>
      </c>
      <c r="F94" s="40" t="str">
        <f t="shared" si="20"/>
        <v/>
      </c>
      <c r="G94" s="32" t="s">
        <v>65</v>
      </c>
    </row>
    <row r="95" spans="1:7" ht="15" x14ac:dyDescent="0.3">
      <c r="A95" s="36"/>
      <c r="B95" s="38"/>
      <c r="C95" s="1" t="s">
        <v>66</v>
      </c>
      <c r="D95" s="43" t="str">
        <f t="shared" si="18"/>
        <v xml:space="preserve">              }</v>
      </c>
      <c r="E95" s="33" t="str">
        <f t="shared" si="17"/>
        <v xml:space="preserve">              }</v>
      </c>
      <c r="F95" s="40" t="str">
        <f t="shared" si="20"/>
        <v/>
      </c>
      <c r="G95" s="32" t="s">
        <v>66</v>
      </c>
    </row>
    <row r="96" spans="1:7" ht="15" x14ac:dyDescent="0.3">
      <c r="A96" s="36"/>
      <c r="B96" s="38"/>
      <c r="C96" s="1" t="s">
        <v>67</v>
      </c>
      <c r="D96" s="43" t="str">
        <f t="shared" si="18"/>
        <v xml:space="preserve">            ]</v>
      </c>
      <c r="E96" s="33" t="str">
        <f t="shared" si="17"/>
        <v xml:space="preserve">            ]</v>
      </c>
      <c r="F96" s="40" t="str">
        <f t="shared" si="20"/>
        <v/>
      </c>
      <c r="G96" s="32" t="s">
        <v>67</v>
      </c>
    </row>
    <row r="97" spans="1:7" ht="15" x14ac:dyDescent="0.3">
      <c r="A97" s="36"/>
      <c r="B97" s="38"/>
      <c r="C97" s="1" t="s">
        <v>68</v>
      </c>
      <c r="D97" s="43" t="str">
        <f t="shared" si="18"/>
        <v xml:space="preserve">          }</v>
      </c>
      <c r="E97" s="33" t="str">
        <f t="shared" si="17"/>
        <v xml:space="preserve">          }</v>
      </c>
      <c r="F97" s="40" t="str">
        <f t="shared" si="20"/>
        <v/>
      </c>
      <c r="G97" s="32" t="s">
        <v>68</v>
      </c>
    </row>
    <row r="98" spans="1:7" ht="15" x14ac:dyDescent="0.3">
      <c r="A98" s="36"/>
      <c r="B98" s="38"/>
      <c r="C98" s="1" t="s">
        <v>69</v>
      </c>
      <c r="D98" s="43" t="str">
        <f t="shared" si="18"/>
        <v xml:space="preserve">        },</v>
      </c>
      <c r="E98" s="33" t="str">
        <f t="shared" si="17"/>
        <v xml:space="preserve">        },</v>
      </c>
      <c r="F98" s="40" t="str">
        <f t="shared" si="20"/>
        <v/>
      </c>
      <c r="G98" s="32" t="s">
        <v>69</v>
      </c>
    </row>
    <row r="99" spans="1:7" ht="15" x14ac:dyDescent="0.3">
      <c r="A99" s="38"/>
      <c r="B99" s="38"/>
      <c r="C99" s="1" t="s">
        <v>196</v>
      </c>
      <c r="D99" s="43" t="str">
        <f t="shared" si="18"/>
        <v xml:space="preserve">       "links": {</v>
      </c>
      <c r="E99" s="33" t="str">
        <f t="shared" si="17"/>
        <v xml:space="preserve">       "links": {</v>
      </c>
      <c r="F99" s="40" t="str">
        <f t="shared" si="20"/>
        <v/>
      </c>
      <c r="G99" s="32" t="s">
        <v>199</v>
      </c>
    </row>
    <row r="100" spans="1:7" ht="28.8" customHeight="1" x14ac:dyDescent="0.3">
      <c r="A100" s="36" t="s">
        <v>201</v>
      </c>
      <c r="B100" s="37" t="s">
        <v>194</v>
      </c>
      <c r="C100" s="1" t="str">
        <f>"              #self#: #"&amp;B100&amp;"#,"</f>
        <v xml:space="preserve">              #self#: #https://api.banco.com.br/open-banking/channels/v1/branches#,</v>
      </c>
      <c r="D100" s="43" t="str">
        <f t="shared" si="18"/>
        <v xml:space="preserve">              "self": "https://api.banco.com.br/open-banking/channels/v1/branches",</v>
      </c>
      <c r="E100" s="33" t="str">
        <f t="shared" si="17"/>
        <v xml:space="preserve">              "self": "https://api.banco.com.br/open-banking/channels/v1/branches",</v>
      </c>
      <c r="F100" s="40" t="str">
        <f t="shared" ref="F100:F101" si="24">IF(AND(E100=G100,B100&lt;&gt;""),"PREENCHER","")</f>
        <v/>
      </c>
      <c r="G100" s="32" t="s">
        <v>187</v>
      </c>
    </row>
    <row r="101" spans="1:7" ht="28.8" x14ac:dyDescent="0.3">
      <c r="A101" s="36" t="s">
        <v>202</v>
      </c>
      <c r="B101" s="37" t="s">
        <v>194</v>
      </c>
      <c r="C101" s="1" t="str">
        <f>"              #first#: #"&amp;B101&amp;"#,"</f>
        <v xml:space="preserve">              #first#: #https://api.banco.com.br/open-banking/channels/v1/branches#,</v>
      </c>
      <c r="D101" s="43" t="str">
        <f t="shared" si="18"/>
        <v xml:space="preserve">              "first": "https://api.banco.com.br/open-banking/channels/v1/branches",</v>
      </c>
      <c r="E101" s="33" t="str">
        <f t="shared" si="17"/>
        <v xml:space="preserve">              "first": "https://api.banco.com.br/open-banking/channels/v1/branches",</v>
      </c>
      <c r="F101" s="40" t="str">
        <f t="shared" si="24"/>
        <v/>
      </c>
      <c r="G101" s="32" t="s">
        <v>188</v>
      </c>
    </row>
    <row r="102" spans="1:7" ht="15" x14ac:dyDescent="0.3">
      <c r="A102" s="36" t="s">
        <v>203</v>
      </c>
      <c r="B102" s="37" t="s">
        <v>195</v>
      </c>
      <c r="C102" s="1" t="str">
        <f>"              #prev#: #"&amp;B102&amp;"#,"</f>
        <v xml:space="preserve">              #prev#: #null#,</v>
      </c>
      <c r="D102" s="43" t="str">
        <f t="shared" si="18"/>
        <v xml:space="preserve">              "prev": "null",</v>
      </c>
      <c r="E102" s="33" t="str">
        <f t="shared" si="17"/>
        <v xml:space="preserve">              "prev": "null",</v>
      </c>
      <c r="F102" s="48" t="str">
        <f t="shared" ref="F102:F103" si="25">IF(B102="","PREENCHER","")</f>
        <v/>
      </c>
      <c r="G102" s="32" t="s">
        <v>190</v>
      </c>
    </row>
    <row r="103" spans="1:7" ht="15" x14ac:dyDescent="0.3">
      <c r="A103" s="36" t="s">
        <v>204</v>
      </c>
      <c r="B103" s="37" t="s">
        <v>195</v>
      </c>
      <c r="C103" s="1" t="str">
        <f>"              #next#: #"&amp;B103&amp;"#,"</f>
        <v xml:space="preserve">              #next#: #null#,</v>
      </c>
      <c r="D103" s="43" t="str">
        <f t="shared" si="18"/>
        <v xml:space="preserve">              "next": "null",</v>
      </c>
      <c r="E103" s="33" t="str">
        <f t="shared" si="17"/>
        <v xml:space="preserve">              "next": "null",</v>
      </c>
      <c r="F103" s="48" t="str">
        <f t="shared" si="25"/>
        <v/>
      </c>
      <c r="G103" s="32" t="s">
        <v>191</v>
      </c>
    </row>
    <row r="104" spans="1:7" ht="14.4" customHeight="1" x14ac:dyDescent="0.3">
      <c r="A104" s="36" t="s">
        <v>205</v>
      </c>
      <c r="B104" s="37" t="s">
        <v>194</v>
      </c>
      <c r="C104" s="1" t="str">
        <f>"              #last#: #"&amp;B104&amp;"#"</f>
        <v xml:space="preserve">              #last#: #https://api.banco.com.br/open-banking/channels/v1/branches#</v>
      </c>
      <c r="D104" s="43" t="str">
        <f t="shared" si="18"/>
        <v xml:space="preserve">              "last": "https://api.banco.com.br/open-banking/channels/v1/branches"</v>
      </c>
      <c r="E104" s="33" t="str">
        <f t="shared" si="17"/>
        <v xml:space="preserve">              "last": "https://api.banco.com.br/open-banking/channels/v1/branches"</v>
      </c>
      <c r="F104" s="40" t="str">
        <f t="shared" ref="F104:F106" si="26">IF(AND(E104=G104,B104&lt;&gt;""),"PREENCHER","")</f>
        <v/>
      </c>
      <c r="G104" s="32" t="s">
        <v>189</v>
      </c>
    </row>
    <row r="105" spans="1:7" ht="15" x14ac:dyDescent="0.3">
      <c r="A105" s="38"/>
      <c r="B105" s="38"/>
      <c r="C105" s="1" t="s">
        <v>198</v>
      </c>
      <c r="D105" s="43" t="str">
        <f t="shared" si="18"/>
        <v xml:space="preserve">              },</v>
      </c>
      <c r="E105" s="33" t="str">
        <f t="shared" si="17"/>
        <v xml:space="preserve">              },</v>
      </c>
      <c r="F105" s="40" t="str">
        <f t="shared" si="26"/>
        <v/>
      </c>
      <c r="G105" s="32" t="s">
        <v>185</v>
      </c>
    </row>
    <row r="106" spans="1:7" ht="15" x14ac:dyDescent="0.3">
      <c r="A106" s="38"/>
      <c r="B106" s="38"/>
      <c r="C106" s="1" t="s">
        <v>197</v>
      </c>
      <c r="D106" s="43" t="str">
        <f t="shared" si="18"/>
        <v xml:space="preserve">       "meta": {</v>
      </c>
      <c r="E106" s="33" t="str">
        <f t="shared" si="17"/>
        <v xml:space="preserve">       "meta": {</v>
      </c>
      <c r="F106" s="40" t="str">
        <f t="shared" si="26"/>
        <v/>
      </c>
      <c r="G106" s="32" t="s">
        <v>200</v>
      </c>
    </row>
    <row r="107" spans="1:7" ht="15" x14ac:dyDescent="0.3">
      <c r="A107" s="36" t="s">
        <v>206</v>
      </c>
      <c r="B107" s="37" t="s">
        <v>131</v>
      </c>
      <c r="C107" s="1" t="str">
        <f>"              #totalRecords#: "&amp;B107&amp;","</f>
        <v xml:space="preserve">              #totalRecords#: 1,</v>
      </c>
      <c r="D107" s="43" t="str">
        <f t="shared" si="18"/>
        <v xml:space="preserve">              "totalRecords": 1,</v>
      </c>
      <c r="E107" s="33" t="str">
        <f t="shared" si="17"/>
        <v xml:space="preserve">              "totalRecords": 1,</v>
      </c>
      <c r="F107" s="48" t="str">
        <f>IF(B107="","PREENCHER","")</f>
        <v/>
      </c>
      <c r="G107" s="32" t="s">
        <v>192</v>
      </c>
    </row>
    <row r="108" spans="1:7" ht="15" x14ac:dyDescent="0.3">
      <c r="A108" s="36" t="s">
        <v>207</v>
      </c>
      <c r="B108" s="37" t="s">
        <v>131</v>
      </c>
      <c r="C108" s="1" t="str">
        <f>"              #totalPages#: "&amp;B108</f>
        <v xml:space="preserve">              #totalPages#: 1</v>
      </c>
      <c r="D108" s="43" t="str">
        <f t="shared" si="18"/>
        <v xml:space="preserve">              "totalPages": 1</v>
      </c>
      <c r="E108" s="33" t="str">
        <f t="shared" si="17"/>
        <v xml:space="preserve">              "totalPages": 1</v>
      </c>
      <c r="F108" s="48" t="str">
        <f>IF(B108="","PREENCHER","")</f>
        <v/>
      </c>
      <c r="G108" s="32" t="s">
        <v>193</v>
      </c>
    </row>
    <row r="109" spans="1:7" ht="15" x14ac:dyDescent="0.3">
      <c r="A109" s="38"/>
      <c r="B109" s="38"/>
      <c r="C109" s="1" t="s">
        <v>66</v>
      </c>
      <c r="D109" s="43" t="str">
        <f t="shared" si="18"/>
        <v xml:space="preserve">              }</v>
      </c>
      <c r="E109" s="33" t="str">
        <f t="shared" si="17"/>
        <v xml:space="preserve">              }</v>
      </c>
      <c r="F109" s="40" t="str">
        <f t="shared" ref="F109:F110" si="27">IF(AND(E109=G109,B109&lt;&gt;""),"PREENCHER","")</f>
        <v/>
      </c>
      <c r="G109" s="32" t="s">
        <v>186</v>
      </c>
    </row>
    <row r="110" spans="1:7" ht="15" x14ac:dyDescent="0.3">
      <c r="A110" s="38"/>
      <c r="B110" s="38"/>
      <c r="C110" s="1" t="s">
        <v>186</v>
      </c>
      <c r="D110" s="43" t="str">
        <f t="shared" si="18"/>
        <v>}</v>
      </c>
      <c r="E110" s="33" t="str">
        <f t="shared" si="17"/>
        <v>}</v>
      </c>
      <c r="F110" s="40" t="str">
        <f t="shared" si="27"/>
        <v/>
      </c>
      <c r="G110" s="32" t="s">
        <v>186</v>
      </c>
    </row>
    <row r="111" spans="1:7" x14ac:dyDescent="0.3">
      <c r="C111" s="46"/>
      <c r="F111" s="47"/>
    </row>
    <row r="112" spans="1:7" x14ac:dyDescent="0.3">
      <c r="C112" s="46"/>
      <c r="F112" s="47"/>
    </row>
    <row r="113" spans="6:6" x14ac:dyDescent="0.3">
      <c r="F113" s="47"/>
    </row>
    <row r="114" spans="6:6" x14ac:dyDescent="0.3">
      <c r="F114" s="47"/>
    </row>
  </sheetData>
  <sheetProtection algorithmName="SHA-512" hashValue="7TszCutcfG4Q4kIj9otBAXpwhjUFlQtbHIbORIKWf35YUljVagrkUp69jobDmGvYk601Zq3ykihaPiE07B91aQ==" saltValue="69BrIWi35b2Y81j+7T9jvA==" spinCount="100000" sheet="1" selectLockedCells="1"/>
  <mergeCells count="1">
    <mergeCell ref="A1:E1"/>
  </mergeCells>
  <hyperlinks>
    <hyperlink ref="C101" r:id="rId1" display="https://api.banco.com.br/open-banking/channels/v1/branches" xr:uid="{D619110C-EF43-4610-881B-A746134FB6A2}"/>
    <hyperlink ref="C104" r:id="rId2" display="https://api.banco.com.br/open-banking/channels/v1/branches" xr:uid="{4A9C6EA3-E98C-4782-851A-3C59AC2A7E54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Cabeçalho</vt:lpstr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Yoshio Hada</dc:creator>
  <cp:lastModifiedBy>Yoshio Hada</cp:lastModifiedBy>
  <dcterms:created xsi:type="dcterms:W3CDTF">2021-01-29T11:15:14Z</dcterms:created>
  <dcterms:modified xsi:type="dcterms:W3CDTF">2021-01-29T19:43:46Z</dcterms:modified>
</cp:coreProperties>
</file>